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apuzzo/Desktop/ARCHIVIO/GDrive/Mac_Sync/FACOLTA/PRESIDENZA_CdLM_MC/Presidente_2021/Calendari/Calendario_2025/calendario_completo_sito/"/>
    </mc:Choice>
  </mc:AlternateContent>
  <xr:revisionPtr revIDLastSave="0" documentId="13_ncr:1_{6AE5EF39-A758-0A42-8C5E-03C0A94AB58C}" xr6:coauthVersionLast="47" xr6:coauthVersionMax="47" xr10:uidLastSave="{00000000-0000-0000-0000-000000000000}"/>
  <bookViews>
    <workbookView xWindow="0" yWindow="500" windowWidth="23240" windowHeight="12440" tabRatio="599" firstSheet="5" activeTab="16" xr2:uid="{399F0056-C3EF-6749-B732-37CCFDCA889C}"/>
  </bookViews>
  <sheets>
    <sheet name="2A" sheetId="1" r:id="rId1"/>
    <sheet name="2B" sheetId="2" r:id="rId2"/>
    <sheet name="2C" sheetId="3" r:id="rId3"/>
    <sheet name="2D" sheetId="4" r:id="rId4"/>
    <sheet name="3A" sheetId="5" r:id="rId5"/>
    <sheet name="3B" sheetId="6" r:id="rId6"/>
    <sheet name="3C" sheetId="7" r:id="rId7"/>
    <sheet name="3D" sheetId="8" r:id="rId8"/>
    <sheet name="4A" sheetId="9" r:id="rId9"/>
    <sheet name="4B" sheetId="10" r:id="rId10"/>
    <sheet name="4C" sheetId="11" r:id="rId11"/>
    <sheet name="4D" sheetId="12" r:id="rId12"/>
    <sheet name="5A" sheetId="13" r:id="rId13"/>
    <sheet name="5B" sheetId="14" r:id="rId14"/>
    <sheet name="5C" sheetId="15" r:id="rId15"/>
    <sheet name="5D" sheetId="16" r:id="rId16"/>
    <sheet name="6A" sheetId="17" r:id="rId17"/>
    <sheet name="6B" sheetId="18" r:id="rId18"/>
    <sheet name="6C" sheetId="19" r:id="rId19"/>
    <sheet name="6D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0" i="20" l="1"/>
  <c r="S19" i="20"/>
  <c r="S18" i="20"/>
  <c r="S17" i="20"/>
  <c r="S16" i="20"/>
  <c r="S15" i="20"/>
  <c r="S14" i="20"/>
  <c r="S13" i="20"/>
  <c r="S12" i="20"/>
  <c r="S11" i="20"/>
  <c r="S10" i="20"/>
  <c r="S20" i="19"/>
  <c r="S19" i="19"/>
  <c r="S18" i="19"/>
  <c r="S17" i="19"/>
  <c r="S16" i="19"/>
  <c r="S15" i="19"/>
  <c r="S14" i="19"/>
  <c r="S13" i="19"/>
  <c r="S12" i="19"/>
  <c r="S11" i="19"/>
  <c r="S10" i="19"/>
  <c r="S20" i="18"/>
  <c r="S19" i="18"/>
  <c r="S18" i="18"/>
  <c r="S17" i="18"/>
  <c r="S16" i="18"/>
  <c r="S15" i="18"/>
  <c r="S14" i="18"/>
  <c r="S13" i="18"/>
  <c r="S12" i="18"/>
  <c r="S11" i="18"/>
  <c r="S10" i="18"/>
  <c r="S20" i="17"/>
  <c r="S19" i="17"/>
  <c r="S18" i="17"/>
  <c r="S17" i="17"/>
  <c r="S16" i="17"/>
  <c r="S15" i="17"/>
  <c r="S14" i="17"/>
  <c r="S13" i="17"/>
  <c r="S12" i="17"/>
  <c r="S11" i="17"/>
  <c r="S10" i="17"/>
  <c r="T20" i="16"/>
  <c r="T19" i="16"/>
  <c r="T18" i="16"/>
  <c r="T17" i="16"/>
  <c r="T16" i="16"/>
  <c r="T15" i="16"/>
  <c r="T14" i="16"/>
  <c r="T13" i="16"/>
  <c r="T12" i="16"/>
  <c r="T11" i="16"/>
  <c r="T10" i="16"/>
  <c r="T20" i="15"/>
  <c r="T19" i="15"/>
  <c r="T18" i="15"/>
  <c r="T17" i="15"/>
  <c r="T16" i="15"/>
  <c r="T15" i="15"/>
  <c r="T14" i="15"/>
  <c r="T13" i="15"/>
  <c r="T12" i="15"/>
  <c r="T11" i="15"/>
  <c r="T10" i="15"/>
  <c r="T20" i="14"/>
  <c r="T19" i="14"/>
  <c r="T18" i="14"/>
  <c r="T17" i="14"/>
  <c r="T16" i="14"/>
  <c r="T15" i="14"/>
  <c r="T14" i="14"/>
  <c r="T13" i="14"/>
  <c r="T12" i="14"/>
  <c r="T11" i="14"/>
  <c r="T10" i="14"/>
  <c r="T20" i="13"/>
  <c r="T19" i="13"/>
  <c r="T18" i="13"/>
  <c r="T17" i="13"/>
  <c r="T16" i="13"/>
  <c r="T15" i="13"/>
  <c r="T14" i="13"/>
  <c r="T13" i="13"/>
  <c r="T12" i="13"/>
  <c r="T11" i="13"/>
  <c r="T10" i="13"/>
  <c r="Q19" i="12"/>
  <c r="Q18" i="12"/>
  <c r="Q17" i="12"/>
  <c r="Q16" i="12"/>
  <c r="Q15" i="12"/>
  <c r="Q14" i="12"/>
  <c r="Q13" i="12"/>
  <c r="Q12" i="12"/>
  <c r="Q19" i="11"/>
  <c r="Q18" i="11"/>
  <c r="Q17" i="11"/>
  <c r="Q16" i="11"/>
  <c r="Q15" i="11"/>
  <c r="Q14" i="11"/>
  <c r="Q13" i="11"/>
  <c r="Q12" i="11"/>
  <c r="Q19" i="10"/>
  <c r="Q18" i="10"/>
  <c r="Q17" i="10"/>
  <c r="Q16" i="10"/>
  <c r="Q15" i="10"/>
  <c r="Q14" i="10"/>
  <c r="Q13" i="10"/>
  <c r="Q12" i="10"/>
  <c r="Q19" i="9"/>
  <c r="Q18" i="9"/>
  <c r="Q17" i="9"/>
  <c r="Q16" i="9"/>
  <c r="Q15" i="9"/>
  <c r="Q14" i="9"/>
  <c r="Q13" i="9"/>
  <c r="Q12" i="9"/>
  <c r="Q16" i="8"/>
  <c r="Q15" i="8"/>
  <c r="Q14" i="8"/>
  <c r="Q13" i="8"/>
  <c r="Q12" i="8"/>
  <c r="Q16" i="7"/>
  <c r="Q15" i="7"/>
  <c r="Q14" i="7"/>
  <c r="Q13" i="7"/>
  <c r="Q12" i="7"/>
  <c r="Q16" i="6"/>
  <c r="Q15" i="6"/>
  <c r="Q14" i="6"/>
  <c r="Q13" i="6"/>
  <c r="Q12" i="6"/>
  <c r="Q16" i="5"/>
  <c r="Q15" i="5"/>
  <c r="Q14" i="5"/>
  <c r="Q13" i="5"/>
  <c r="Q12" i="5"/>
  <c r="Q13" i="3"/>
  <c r="Q17" i="4"/>
  <c r="Q17" i="3"/>
  <c r="P17" i="2"/>
  <c r="P17" i="1"/>
  <c r="Q16" i="4"/>
  <c r="Q15" i="4"/>
  <c r="Q14" i="4"/>
  <c r="Q13" i="4"/>
  <c r="Q12" i="4"/>
  <c r="Q16" i="3"/>
  <c r="Q15" i="3"/>
  <c r="Q14" i="3"/>
  <c r="Q12" i="3"/>
  <c r="P16" i="2"/>
  <c r="P15" i="2"/>
  <c r="P14" i="2"/>
  <c r="P13" i="2"/>
  <c r="P12" i="2"/>
  <c r="P16" i="1"/>
  <c r="P15" i="1"/>
  <c r="P14" i="1"/>
  <c r="P13" i="1"/>
  <c r="P12" i="1"/>
</calcChain>
</file>

<file path=xl/sharedStrings.xml><?xml version="1.0" encoding="utf-8"?>
<sst xmlns="http://schemas.openxmlformats.org/spreadsheetml/2006/main" count="6760" uniqueCount="297">
  <si>
    <t>Università degli Studi di Catania</t>
  </si>
  <si>
    <t>Corso di Laurea Magistrale in MEDICINA e CHIRURGIA</t>
  </si>
  <si>
    <t>Insegnamento</t>
  </si>
  <si>
    <r>
      <rPr>
        <b/>
        <sz val="9"/>
        <rFont val="Arial"/>
        <family val="2"/>
      </rPr>
      <t xml:space="preserve">Scienze Umane
</t>
    </r>
    <r>
      <rPr>
        <sz val="9"/>
        <rFont val="Arial"/>
        <family val="2"/>
      </rPr>
      <t>(7 CFU)</t>
    </r>
  </si>
  <si>
    <t>Docente</t>
  </si>
  <si>
    <t>Data</t>
  </si>
  <si>
    <t>lunedì</t>
  </si>
  <si>
    <t>Anatomia II</t>
  </si>
  <si>
    <t>Biochimica II</t>
  </si>
  <si>
    <t>Microbiologia</t>
  </si>
  <si>
    <t>martedì</t>
  </si>
  <si>
    <t>Fisiologia e Biof.</t>
  </si>
  <si>
    <t>mercoledì</t>
  </si>
  <si>
    <t>giovedì</t>
  </si>
  <si>
    <t>venerdì</t>
  </si>
  <si>
    <t>sabato</t>
  </si>
  <si>
    <t>Storia</t>
  </si>
  <si>
    <t>domenica</t>
  </si>
  <si>
    <t>AULA NON DISPONIBILE</t>
  </si>
  <si>
    <t>Castorina S.</t>
  </si>
  <si>
    <t>Ciranna L.</t>
  </si>
  <si>
    <t>Nicoletti V.</t>
  </si>
  <si>
    <t>Lupo G.</t>
  </si>
  <si>
    <t>Puzzo D.
Tropea M.R.</t>
  </si>
  <si>
    <t>Didattica FRONTALE</t>
  </si>
  <si>
    <t>Didattica INTEGRATIVA</t>
  </si>
  <si>
    <t>1 CFU = 25 ore</t>
  </si>
  <si>
    <t>4 CFU = 36 ore</t>
  </si>
  <si>
    <r>
      <rPr>
        <b/>
        <sz val="9"/>
        <rFont val="Arial"/>
        <family val="2"/>
      </rPr>
      <t>Anatomia II</t>
    </r>
    <r>
      <rPr>
        <b/>
        <sz val="9"/>
        <color indexed="10"/>
        <rFont val="Arial"/>
        <family val="2"/>
      </rPr>
      <t xml:space="preserve">
</t>
    </r>
    <r>
      <rPr>
        <sz val="9"/>
        <rFont val="Arial"/>
        <family val="2"/>
      </rPr>
      <t>(5 CFU)</t>
    </r>
  </si>
  <si>
    <r>
      <rPr>
        <b/>
        <sz val="9"/>
        <rFont val="Arial"/>
        <family val="2"/>
      </rPr>
      <t xml:space="preserve">Microbiologia
</t>
    </r>
    <r>
      <rPr>
        <sz val="9"/>
        <rFont val="Arial"/>
        <family val="2"/>
      </rPr>
      <t xml:space="preserve">(7 CFU) </t>
    </r>
  </si>
  <si>
    <t>2 CFU = 50 ore</t>
  </si>
  <si>
    <t>5 CFU = 51 ore</t>
  </si>
  <si>
    <r>
      <rPr>
        <b/>
        <sz val="9"/>
        <rFont val="Arial"/>
        <family val="2"/>
      </rPr>
      <t xml:space="preserve">Fisiologia e Biofisica 
</t>
    </r>
    <r>
      <rPr>
        <sz val="9"/>
        <rFont val="Arial"/>
        <family val="2"/>
      </rPr>
      <t xml:space="preserve">(4 CFU) </t>
    </r>
  </si>
  <si>
    <t>3 CFU = 29 ore</t>
  </si>
  <si>
    <r>
      <rPr>
        <b/>
        <sz val="9"/>
        <rFont val="Arial"/>
        <family val="2"/>
      </rPr>
      <t>Biochimica II</t>
    </r>
    <r>
      <rPr>
        <sz val="9"/>
        <rFont val="Arial"/>
        <family val="2"/>
      </rPr>
      <t xml:space="preserve">
(5 CFU)</t>
    </r>
  </si>
  <si>
    <t>Prin. Demoetnoantropologia
(2 CFU</t>
  </si>
  <si>
    <t xml:space="preserve">Storia della Medicina
(2 CFU) </t>
  </si>
  <si>
    <t>/</t>
  </si>
  <si>
    <t>2 CFU = 14 ore</t>
  </si>
  <si>
    <t>Le attività didattiche integrative vengono programmate secondo un calendario predisposto dal Docente.</t>
  </si>
  <si>
    <t>Puzzo D. 
Tropea M.R.</t>
  </si>
  <si>
    <t>Da determinare</t>
  </si>
  <si>
    <t>Orario delle Lezioni - A.A. 2025/26 - I semestre</t>
  </si>
  <si>
    <t>D'Agata V. M.</t>
  </si>
  <si>
    <t>Condorelli D.F.</t>
  </si>
  <si>
    <t>Prin. Demoetnoantropologia
(2 CFU)</t>
  </si>
  <si>
    <t>Programmate</t>
  </si>
  <si>
    <t>Previste</t>
  </si>
  <si>
    <t>Loreto C.A.</t>
  </si>
  <si>
    <t>Vicario N.</t>
  </si>
  <si>
    <r>
      <t xml:space="preserve">Sede
</t>
    </r>
    <r>
      <rPr>
        <b/>
        <sz val="14"/>
        <color indexed="56"/>
        <rFont val="Arial"/>
        <family val="2"/>
      </rPr>
      <t>Aula D - Torre Biologica</t>
    </r>
  </si>
  <si>
    <t>SOSPENSIONE DIDATTICA (dal 15 dicembre al 6 gennaio) - Appello straordinario a.a. 2024/25</t>
  </si>
  <si>
    <r>
      <t>1 CFU = 25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ore</t>
    </r>
  </si>
  <si>
    <r>
      <t>3 CFU = 29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ore</t>
    </r>
  </si>
  <si>
    <t>I SESSIONE ESAMI DI PROFITTO (dal 17 gennaio al 28 febbraio)</t>
  </si>
  <si>
    <t>DEA</t>
  </si>
  <si>
    <t>08,30-09,30</t>
  </si>
  <si>
    <t>09,30-10,30</t>
  </si>
  <si>
    <t>10,30-11,30</t>
  </si>
  <si>
    <t>11,30-12,30</t>
  </si>
  <si>
    <t>12,30-13,30</t>
  </si>
  <si>
    <t>13,30-14,30</t>
  </si>
  <si>
    <t>14,30-15,30</t>
  </si>
  <si>
    <t>15,30-16,30</t>
  </si>
  <si>
    <t>16,30-17,30</t>
  </si>
  <si>
    <t>Trovato L.
Scalia G.</t>
  </si>
  <si>
    <r>
      <rPr>
        <b/>
        <i/>
        <sz val="18"/>
        <color rgb="FFC00000"/>
        <rFont val="Arial"/>
        <family val="2"/>
      </rPr>
      <t>II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</t>
    </r>
    <r>
      <rPr>
        <b/>
        <i/>
        <sz val="18"/>
        <color rgb="FFFF0000"/>
        <rFont val="Arial"/>
        <family val="2"/>
      </rPr>
      <t xml:space="preserve"> </t>
    </r>
    <r>
      <rPr>
        <b/>
        <i/>
        <sz val="18"/>
        <color rgb="FFC00000"/>
        <rFont val="Arial"/>
        <family val="2"/>
      </rPr>
      <t>A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2024/25</t>
    </r>
  </si>
  <si>
    <t>Garozzo A.
Trovato L.</t>
  </si>
  <si>
    <t>Longhitano L.
Tibullo D.</t>
  </si>
  <si>
    <r>
      <rPr>
        <b/>
        <i/>
        <sz val="18"/>
        <color rgb="FFC00000"/>
        <rFont val="Arial"/>
        <family val="2"/>
      </rPr>
      <t>II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</t>
    </r>
    <r>
      <rPr>
        <b/>
        <i/>
        <sz val="18"/>
        <color indexed="10"/>
        <rFont val="Arial"/>
        <family val="2"/>
      </rPr>
      <t xml:space="preserve"> </t>
    </r>
    <r>
      <rPr>
        <b/>
        <i/>
        <sz val="18"/>
        <color rgb="FFC00000"/>
        <rFont val="Arial"/>
        <family val="2"/>
      </rPr>
      <t>B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2024/25</t>
    </r>
  </si>
  <si>
    <r>
      <t xml:space="preserve">Sede
</t>
    </r>
    <r>
      <rPr>
        <b/>
        <sz val="14"/>
        <color indexed="56"/>
        <rFont val="Arial"/>
        <family val="2"/>
      </rPr>
      <t>Aula E - Torre Biologica</t>
    </r>
  </si>
  <si>
    <r>
      <rPr>
        <b/>
        <i/>
        <sz val="18"/>
        <color rgb="FFC00000"/>
        <rFont val="Arial"/>
        <family val="2"/>
      </rPr>
      <t>II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 C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2024/25</t>
    </r>
  </si>
  <si>
    <t>Furneri P.M.
Trovato L.</t>
  </si>
  <si>
    <r>
      <rPr>
        <b/>
        <i/>
        <sz val="18"/>
        <color rgb="FFC00000"/>
        <rFont val="Arial"/>
        <family val="2"/>
      </rPr>
      <t>II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 D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2024/25</t>
    </r>
  </si>
  <si>
    <t>Bongiorno D.S.I.
Trovato L.
Garozzo A.</t>
  </si>
  <si>
    <t>Le attività didattiche integrative vengono programmate secondo un calendario 
predisposto dal Docente.</t>
  </si>
  <si>
    <t>Vincenzo Lo Re</t>
  </si>
  <si>
    <t>Lombardo C.</t>
  </si>
  <si>
    <t>Lo Re V.</t>
  </si>
  <si>
    <t>Scardilli S.</t>
  </si>
  <si>
    <r>
      <t>III</t>
    </r>
    <r>
      <rPr>
        <b/>
        <i/>
        <sz val="18"/>
        <color rgb="FF002060"/>
        <rFont val="Arial"/>
        <family val="2"/>
      </rPr>
      <t xml:space="preserve"> anno - </t>
    </r>
    <r>
      <rPr>
        <b/>
        <i/>
        <sz val="18"/>
        <color rgb="FFC00000"/>
        <rFont val="Arial"/>
        <family val="2"/>
      </rPr>
      <t>Canale A</t>
    </r>
    <r>
      <rPr>
        <b/>
        <i/>
        <sz val="18"/>
        <color rgb="FF000080"/>
        <rFont val="Arial"/>
        <family val="2"/>
      </rPr>
      <t xml:space="preserve">
</t>
    </r>
    <r>
      <rPr>
        <b/>
        <i/>
        <sz val="9"/>
        <color rgb="FF000080"/>
        <rFont val="Arial"/>
        <family val="2"/>
      </rPr>
      <t>Studenti immatricolati A.A. 2023/24</t>
    </r>
  </si>
  <si>
    <t>Corso Integrato</t>
  </si>
  <si>
    <r>
      <rPr>
        <b/>
        <sz val="9"/>
        <rFont val="Arial"/>
        <family val="2"/>
      </rPr>
      <t>Fisiologia Umana II</t>
    </r>
    <r>
      <rPr>
        <b/>
        <sz val="9"/>
        <color indexed="10"/>
        <rFont val="Arial"/>
        <family val="2"/>
      </rPr>
      <t xml:space="preserve">
</t>
    </r>
    <r>
      <rPr>
        <sz val="9"/>
        <rFont val="Arial"/>
        <family val="2"/>
      </rPr>
      <t>(7 CFU)</t>
    </r>
  </si>
  <si>
    <r>
      <rPr>
        <b/>
        <sz val="9"/>
        <rFont val="Arial"/>
        <family val="2"/>
      </rPr>
      <t xml:space="preserve">Patologia generale ed Immunologia
</t>
    </r>
    <r>
      <rPr>
        <sz val="9"/>
        <rFont val="Arial"/>
        <family val="2"/>
      </rPr>
      <t>(7 CFU)</t>
    </r>
  </si>
  <si>
    <r>
      <rPr>
        <b/>
        <sz val="9"/>
        <rFont val="Arial"/>
        <family val="2"/>
      </rPr>
      <t xml:space="preserve">Medicina di laboratorio e Diagnostica integrata
</t>
    </r>
    <r>
      <rPr>
        <sz val="9"/>
        <rFont val="Arial"/>
        <family val="2"/>
      </rPr>
      <t>(6 CFU)</t>
    </r>
  </si>
  <si>
    <t>Tirocinio
(2 CFU = 50 ore)</t>
  </si>
  <si>
    <t>Patologia Clinica
(2 CFU)</t>
  </si>
  <si>
    <t>Biochimica Clinica
(2 CFU)</t>
  </si>
  <si>
    <t>Microbiologia Clinica
(2 CFU)</t>
  </si>
  <si>
    <t>Palmeri A.</t>
  </si>
  <si>
    <t>Nicoletti F.
Arcidiacono A.
Fagone P.</t>
  </si>
  <si>
    <t>Manzella L.</t>
  </si>
  <si>
    <t xml:space="preserve">
Calabrese V.
</t>
  </si>
  <si>
    <t>Salmeri M.</t>
  </si>
  <si>
    <r>
      <t xml:space="preserve">Sede
</t>
    </r>
    <r>
      <rPr>
        <b/>
        <sz val="14"/>
        <color indexed="56"/>
        <rFont val="Arial"/>
        <family val="2"/>
      </rPr>
      <t xml:space="preserve">Aula A - Torre Biologica            </t>
    </r>
    <r>
      <rPr>
        <b/>
        <sz val="14"/>
        <color indexed="10"/>
        <rFont val="Arial"/>
        <family val="2"/>
      </rPr>
      <t xml:space="preserve">              </t>
    </r>
  </si>
  <si>
    <t>Fisiologia II</t>
  </si>
  <si>
    <t>Patol. Gen. ed Immunol.</t>
  </si>
  <si>
    <t>Biochimica Clin.</t>
  </si>
  <si>
    <t>Patologia Clin.</t>
  </si>
  <si>
    <t>Microbiologia Clin.</t>
  </si>
  <si>
    <r>
      <t>III</t>
    </r>
    <r>
      <rPr>
        <b/>
        <i/>
        <sz val="18"/>
        <color rgb="FF002060"/>
        <rFont val="Arial"/>
        <family val="2"/>
      </rPr>
      <t xml:space="preserve"> anno - </t>
    </r>
    <r>
      <rPr>
        <b/>
        <i/>
        <sz val="18"/>
        <color rgb="FFC00000"/>
        <rFont val="Arial"/>
        <family val="2"/>
      </rPr>
      <t>Canale B</t>
    </r>
    <r>
      <rPr>
        <b/>
        <i/>
        <sz val="18"/>
        <color rgb="FF000080"/>
        <rFont val="Arial"/>
        <family val="2"/>
      </rPr>
      <t xml:space="preserve">
</t>
    </r>
    <r>
      <rPr>
        <b/>
        <i/>
        <sz val="9"/>
        <color rgb="FF000080"/>
        <rFont val="Arial"/>
        <family val="2"/>
      </rPr>
      <t>Studenti immatricolati A.A. 2023/24</t>
    </r>
  </si>
  <si>
    <t>Ciranna L.
Giuffrida R.</t>
  </si>
  <si>
    <t>Arcidiacono A.
Nicoletti F.
Fagone P.
Candido S.</t>
  </si>
  <si>
    <t xml:space="preserve">
Manzella L.
</t>
  </si>
  <si>
    <t xml:space="preserve">
Scalia G.
</t>
  </si>
  <si>
    <r>
      <t xml:space="preserve">Sede
</t>
    </r>
    <r>
      <rPr>
        <b/>
        <sz val="14"/>
        <color indexed="56"/>
        <rFont val="Arial"/>
        <family val="2"/>
      </rPr>
      <t xml:space="preserve">Aula A -Torre Biologica  </t>
    </r>
  </si>
  <si>
    <r>
      <t>III</t>
    </r>
    <r>
      <rPr>
        <b/>
        <i/>
        <sz val="18"/>
        <color rgb="FF002060"/>
        <rFont val="Arial"/>
        <family val="2"/>
      </rPr>
      <t xml:space="preserve"> anno - </t>
    </r>
    <r>
      <rPr>
        <b/>
        <i/>
        <sz val="18"/>
        <color rgb="FFC00000"/>
        <rFont val="Arial"/>
        <family val="2"/>
      </rPr>
      <t>Canale C</t>
    </r>
    <r>
      <rPr>
        <b/>
        <i/>
        <sz val="18"/>
        <color rgb="FF000080"/>
        <rFont val="Arial"/>
        <family val="2"/>
      </rPr>
      <t xml:space="preserve">
</t>
    </r>
    <r>
      <rPr>
        <b/>
        <i/>
        <sz val="9"/>
        <color rgb="FF000080"/>
        <rFont val="Arial"/>
        <family val="2"/>
      </rPr>
      <t>Studenti immatricolati A.A. 2023/24</t>
    </r>
  </si>
  <si>
    <t>Parenti R.</t>
  </si>
  <si>
    <t xml:space="preserve">
Fagone P.
Nicoletti F.
Arcidiacono A.
</t>
  </si>
  <si>
    <r>
      <t xml:space="preserve">Sede
</t>
    </r>
    <r>
      <rPr>
        <b/>
        <sz val="14"/>
        <color indexed="56"/>
        <rFont val="Arial"/>
        <family val="2"/>
      </rPr>
      <t>Aula C - Torre Biologica</t>
    </r>
  </si>
  <si>
    <r>
      <t>III</t>
    </r>
    <r>
      <rPr>
        <b/>
        <i/>
        <sz val="18"/>
        <color rgb="FF002060"/>
        <rFont val="Arial"/>
        <family val="2"/>
      </rPr>
      <t xml:space="preserve"> anno - </t>
    </r>
    <r>
      <rPr>
        <b/>
        <i/>
        <sz val="18"/>
        <color rgb="FFC00000"/>
        <rFont val="Arial"/>
        <family val="2"/>
      </rPr>
      <t>Canale D</t>
    </r>
    <r>
      <rPr>
        <b/>
        <i/>
        <sz val="18"/>
        <color rgb="FF000080"/>
        <rFont val="Arial"/>
        <family val="2"/>
      </rPr>
      <t xml:space="preserve">
</t>
    </r>
    <r>
      <rPr>
        <b/>
        <i/>
        <sz val="9"/>
        <color rgb="FF000080"/>
        <rFont val="Arial"/>
        <family val="2"/>
      </rPr>
      <t>Studenti immatricolati A.A. 2023/24</t>
    </r>
  </si>
  <si>
    <t>Malaguarnera L.</t>
  </si>
  <si>
    <t xml:space="preserve">
Stella S.
</t>
  </si>
  <si>
    <t>Scalia G.</t>
  </si>
  <si>
    <r>
      <rPr>
        <b/>
        <i/>
        <sz val="18"/>
        <color rgb="FFC00000"/>
        <rFont val="Arial"/>
        <family val="2"/>
      </rPr>
      <t xml:space="preserve">IV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 xml:space="preserve">Canale A 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2022/23</t>
    </r>
  </si>
  <si>
    <r>
      <rPr>
        <b/>
        <sz val="9"/>
        <rFont val="Arial"/>
        <family val="2"/>
      </rPr>
      <t xml:space="preserve">Farmacologia
Clin. e Ind. Terapeut.
</t>
    </r>
    <r>
      <rPr>
        <sz val="9"/>
        <rFont val="Arial"/>
        <family val="2"/>
      </rPr>
      <t>(3 CFU)</t>
    </r>
  </si>
  <si>
    <r>
      <rPr>
        <b/>
        <sz val="9"/>
        <rFont val="Arial"/>
        <family val="2"/>
      </rPr>
      <t xml:space="preserve">Malattie del Sistema endocrino
</t>
    </r>
    <r>
      <rPr>
        <sz val="9"/>
        <rFont val="Arial"/>
        <family val="2"/>
      </rPr>
      <t>(7 CFU)</t>
    </r>
  </si>
  <si>
    <r>
      <rPr>
        <b/>
        <sz val="9"/>
        <rFont val="Arial"/>
        <family val="2"/>
      </rPr>
      <t xml:space="preserve">Malattie infettive, Mal. cutanee e veneree 
</t>
    </r>
    <r>
      <rPr>
        <sz val="9"/>
        <rFont val="Arial"/>
        <family val="2"/>
      </rPr>
      <t>(7 CFU)</t>
    </r>
  </si>
  <si>
    <r>
      <rPr>
        <b/>
        <sz val="9"/>
        <rFont val="Arial"/>
        <family val="2"/>
      </rPr>
      <t>Malattie dell'Apparato digerente</t>
    </r>
    <r>
      <rPr>
        <b/>
        <sz val="9"/>
        <color indexed="10"/>
        <rFont val="Arial"/>
        <family val="2"/>
      </rPr>
      <t xml:space="preserve">
</t>
    </r>
    <r>
      <rPr>
        <sz val="9"/>
        <rFont val="Arial"/>
        <family val="2"/>
      </rPr>
      <t>(5 CFU)</t>
    </r>
  </si>
  <si>
    <t>Tirocinio
5 CFU = 125 ore</t>
  </si>
  <si>
    <t>Mal. Sist. Endocrino
(5 CFU)</t>
  </si>
  <si>
    <t>Endocrinochir.
(2 CFU)</t>
  </si>
  <si>
    <t>Scienze della Nutrizione
(1 CFU)</t>
  </si>
  <si>
    <t>Mal. Infettive
(5 CFU)</t>
  </si>
  <si>
    <t>Mal. Cutanee e veneree
(2 CFU)</t>
  </si>
  <si>
    <t>Mal. App. Digerente
(3 CFU)</t>
  </si>
  <si>
    <t>Chir. App. Digerente
(2 CFU)</t>
  </si>
  <si>
    <t>Cantarella G.</t>
  </si>
  <si>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 xml:space="preserve">Calogero A.E.
</t>
    </r>
  </si>
  <si>
    <t>Veroux M.</t>
  </si>
  <si>
    <t>Grosso G.</t>
  </si>
  <si>
    <t>Cacopardo B.S.
Nunnari G.
Marino A.</t>
  </si>
  <si>
    <t>Micali G.</t>
  </si>
  <si>
    <t>Bertino G.</t>
  </si>
  <si>
    <t>Latteri F.S.</t>
  </si>
  <si>
    <t>2 CFU = 22 ore</t>
  </si>
  <si>
    <t>3 CFU = 37 ore</t>
  </si>
  <si>
    <t>1 CFU = 7 ore</t>
  </si>
  <si>
    <t>1 CFU = 15 ore</t>
  </si>
  <si>
    <r>
      <t xml:space="preserve">Sede
</t>
    </r>
    <r>
      <rPr>
        <b/>
        <sz val="14"/>
        <color indexed="56"/>
        <rFont val="Arial"/>
        <family val="2"/>
      </rPr>
      <t>Aula A - Plesso Didattico "A. Basile"</t>
    </r>
    <r>
      <rPr>
        <b/>
        <sz val="14"/>
        <color indexed="10"/>
        <rFont val="Arial"/>
        <family val="2"/>
      </rPr>
      <t xml:space="preserve">                </t>
    </r>
  </si>
  <si>
    <t>Farmacol. Clin.</t>
  </si>
  <si>
    <t>Mal. Sist. Endocrino</t>
  </si>
  <si>
    <t>Mal. Cutanee e veneree</t>
  </si>
  <si>
    <t>Mal. App. Digerente</t>
  </si>
  <si>
    <t>Endocrinochir.</t>
  </si>
  <si>
    <t>Scienze della Nutrizione</t>
  </si>
  <si>
    <t>Mal. Infettive</t>
  </si>
  <si>
    <t>Chir. App. Digerente</t>
  </si>
  <si>
    <t>Endocrinochirurgia</t>
  </si>
  <si>
    <r>
      <rPr>
        <b/>
        <i/>
        <sz val="18"/>
        <color rgb="FFC00000"/>
        <rFont val="Arial"/>
        <family val="2"/>
      </rPr>
      <t xml:space="preserve">IV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 xml:space="preserve">Canale B 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2022/23</t>
    </r>
  </si>
  <si>
    <r>
      <rPr>
        <b/>
        <sz val="9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Frasca F.
Vella V.
</t>
    </r>
  </si>
  <si>
    <t>Donati M.A.A.</t>
  </si>
  <si>
    <t>Frittita L.</t>
  </si>
  <si>
    <t>Nunnari G.
Cacopardo B.S.
Marino A.</t>
  </si>
  <si>
    <t>Verzì A.E.</t>
  </si>
  <si>
    <t>Cavallaro A.S.</t>
  </si>
  <si>
    <r>
      <t xml:space="preserve">Sede
</t>
    </r>
    <r>
      <rPr>
        <b/>
        <sz val="14"/>
        <color indexed="56"/>
        <rFont val="Arial"/>
        <family val="2"/>
      </rPr>
      <t>Aula A - Plesso Didattico "A. Basile"</t>
    </r>
  </si>
  <si>
    <r>
      <rPr>
        <b/>
        <i/>
        <sz val="18"/>
        <color rgb="FFC00000"/>
        <rFont val="Arial"/>
        <family val="2"/>
      </rPr>
      <t xml:space="preserve">IV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 xml:space="preserve">Canale C 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2022/23</t>
    </r>
  </si>
  <si>
    <t>Sortino M.A.</t>
  </si>
  <si>
    <t>Sciacca L.
Condorelli R.A.</t>
  </si>
  <si>
    <t>Lacarrubba F.M. 
Verzì A.E.</t>
  </si>
  <si>
    <t>Catanzaro R.</t>
  </si>
  <si>
    <t>Zanghì A.</t>
  </si>
  <si>
    <r>
      <t xml:space="preserve">Sede
</t>
    </r>
    <r>
      <rPr>
        <b/>
        <sz val="14"/>
        <color indexed="56"/>
        <rFont val="Arial"/>
        <family val="2"/>
      </rPr>
      <t xml:space="preserve">Aula B - Plesso Didattico "A. Basile"  </t>
    </r>
    <r>
      <rPr>
        <b/>
        <sz val="14"/>
        <color indexed="10"/>
        <rFont val="Arial"/>
        <family val="2"/>
      </rPr>
      <t xml:space="preserve">                     </t>
    </r>
  </si>
  <si>
    <r>
      <rPr>
        <b/>
        <i/>
        <sz val="18"/>
        <color rgb="FFC00000"/>
        <rFont val="Arial"/>
        <family val="2"/>
      </rPr>
      <t xml:space="preserve">IV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 xml:space="preserve">Canale D 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2022/23</t>
    </r>
  </si>
  <si>
    <t>Leggio G.M.</t>
  </si>
  <si>
    <r>
      <rPr>
        <b/>
        <sz val="9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Sciacca L.</t>
    </r>
    <r>
      <rPr>
        <b/>
        <sz val="9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La Vignera S.S.M.
</t>
    </r>
  </si>
  <si>
    <t>Galvano F.</t>
  </si>
  <si>
    <t xml:space="preserve">Lacarrubba F.M. </t>
  </si>
  <si>
    <t>Vecchio R.</t>
  </si>
  <si>
    <r>
      <t xml:space="preserve">Sede
</t>
    </r>
    <r>
      <rPr>
        <b/>
        <sz val="14"/>
        <color indexed="56"/>
        <rFont val="Arial"/>
        <family val="2"/>
      </rPr>
      <t>Aula B - Plesso Didattico "A. Basile"</t>
    </r>
  </si>
  <si>
    <r>
      <rPr>
        <b/>
        <i/>
        <sz val="18"/>
        <color rgb="FFC00000"/>
        <rFont val="Arial"/>
        <family val="2"/>
      </rPr>
      <t>V</t>
    </r>
    <r>
      <rPr>
        <b/>
        <i/>
        <sz val="18"/>
        <color indexed="18"/>
        <rFont val="Arial"/>
        <family val="2"/>
      </rPr>
      <t xml:space="preserve"> anno - </t>
    </r>
    <r>
      <rPr>
        <b/>
        <i/>
        <sz val="18"/>
        <color rgb="FFC00000"/>
        <rFont val="Arial"/>
        <family val="2"/>
      </rPr>
      <t>Canale A</t>
    </r>
    <r>
      <rPr>
        <b/>
        <i/>
        <sz val="18"/>
        <color indexed="18"/>
        <rFont val="Arial"/>
        <family val="2"/>
      </rPr>
      <t xml:space="preserve"> 
</t>
    </r>
    <r>
      <rPr>
        <b/>
        <i/>
        <sz val="9"/>
        <color indexed="18"/>
        <rFont val="Arial"/>
        <family val="2"/>
      </rPr>
      <t>Studenti immatricolati A.A. 2021/22</t>
    </r>
  </si>
  <si>
    <r>
      <rPr>
        <b/>
        <sz val="9"/>
        <rFont val="Arial"/>
        <family val="2"/>
      </rPr>
      <t>Diagnostica per immagini e Radioterapia</t>
    </r>
    <r>
      <rPr>
        <sz val="9"/>
        <rFont val="Arial"/>
        <family val="2"/>
      </rPr>
      <t xml:space="preserve">  
(6 CFU = 42 ore aula)</t>
    </r>
  </si>
  <si>
    <r>
      <rPr>
        <b/>
        <sz val="9"/>
        <rFont val="Arial"/>
        <family val="2"/>
      </rPr>
      <t>Malattie dell'App. Locomotore, Fisiatria, Chirurgia Plastica, Chirurgia Maxillo-Facciale</t>
    </r>
    <r>
      <rPr>
        <sz val="9"/>
        <rFont val="Arial"/>
        <family val="2"/>
      </rPr>
      <t xml:space="preserve">
(6 CFU)</t>
    </r>
  </si>
  <si>
    <r>
      <rPr>
        <b/>
        <sz val="9"/>
        <rFont val="Arial"/>
        <family val="2"/>
      </rPr>
      <t>Farmacologia clinica
e Indicazioni terapeutiche</t>
    </r>
    <r>
      <rPr>
        <sz val="9"/>
        <rFont val="Arial"/>
        <family val="2"/>
      </rPr>
      <t xml:space="preserve">
(4 CFU)</t>
    </r>
  </si>
  <si>
    <r>
      <rPr>
        <b/>
        <sz val="9"/>
        <rFont val="Arial"/>
        <family val="2"/>
      </rPr>
      <t>Sanità pubblica e Scienze medico-legali</t>
    </r>
    <r>
      <rPr>
        <sz val="9"/>
        <rFont val="Arial"/>
        <family val="2"/>
      </rPr>
      <t xml:space="preserve">
(12 CFU)</t>
    </r>
  </si>
  <si>
    <r>
      <t xml:space="preserve">Anatomia Patologica II
</t>
    </r>
    <r>
      <rPr>
        <sz val="9"/>
        <rFont val="Arial"/>
        <family val="2"/>
      </rPr>
      <t>(5 CFU = 35 ore aula)</t>
    </r>
  </si>
  <si>
    <t>Tirocinio
6 CFU = 120 ore</t>
  </si>
  <si>
    <r>
      <t>Mal. App. Locomotore</t>
    </r>
    <r>
      <rPr>
        <sz val="9"/>
        <rFont val="Arial"/>
        <family val="2"/>
      </rPr>
      <t xml:space="preserve">
(2 CFU = 14 ore aula)</t>
    </r>
  </si>
  <si>
    <r>
      <rPr>
        <b/>
        <sz val="9"/>
        <rFont val="Arial"/>
        <family val="2"/>
      </rPr>
      <t>Fisiatria e
Riabilitazione motoria</t>
    </r>
    <r>
      <rPr>
        <sz val="9"/>
        <rFont val="Arial"/>
        <family val="2"/>
      </rPr>
      <t xml:space="preserve">
(2 CFU = 14 ore aula)</t>
    </r>
  </si>
  <si>
    <r>
      <rPr>
        <b/>
        <sz val="9"/>
        <rFont val="Arial"/>
        <family val="2"/>
      </rPr>
      <t>Chir. Maxillo-Facciale</t>
    </r>
    <r>
      <rPr>
        <sz val="9"/>
        <rFont val="Arial"/>
        <family val="2"/>
      </rPr>
      <t xml:space="preserve">
(1 CFU = 7 ore aula)</t>
    </r>
  </si>
  <si>
    <r>
      <rPr>
        <b/>
        <sz val="9"/>
        <color theme="0"/>
        <rFont val="Arial"/>
        <family val="2"/>
      </rPr>
      <t>Chir. Plastica</t>
    </r>
    <r>
      <rPr>
        <sz val="9"/>
        <color theme="0"/>
        <rFont val="Arial"/>
        <family val="2"/>
      </rPr>
      <t xml:space="preserve">
(1 CFU = 7 ore aula)</t>
    </r>
  </si>
  <si>
    <r>
      <t xml:space="preserve">Farmacologia clinica
e Ind. Terapeutiche III
</t>
    </r>
    <r>
      <rPr>
        <sz val="9"/>
        <rFont val="Arial"/>
        <family val="2"/>
      </rPr>
      <t>(2 CFU = 14 ore aula)</t>
    </r>
  </si>
  <si>
    <r>
      <t xml:space="preserve">Medicina Interna
</t>
    </r>
    <r>
      <rPr>
        <sz val="9"/>
        <rFont val="Arial"/>
        <family val="2"/>
      </rPr>
      <t>(2 CFU = 14 ore aula)</t>
    </r>
  </si>
  <si>
    <r>
      <t>Igiene e
Medicina di Comunità</t>
    </r>
    <r>
      <rPr>
        <sz val="9"/>
        <rFont val="Arial"/>
        <family val="2"/>
      </rPr>
      <t xml:space="preserve">
(7 CFU = 49 ore aula)</t>
    </r>
  </si>
  <si>
    <r>
      <rPr>
        <b/>
        <sz val="9"/>
        <rFont val="Arial"/>
        <family val="2"/>
      </rPr>
      <t>Med. del Lavoro</t>
    </r>
    <r>
      <rPr>
        <sz val="9"/>
        <rFont val="Arial"/>
        <family val="2"/>
      </rPr>
      <t xml:space="preserve">
(2 CFU = 14 ore aula)</t>
    </r>
  </si>
  <si>
    <r>
      <t>Med. Legale</t>
    </r>
    <r>
      <rPr>
        <sz val="9"/>
        <rFont val="Arial"/>
        <family val="2"/>
      </rPr>
      <t xml:space="preserve">
(3 CFU = 21 ore aula)</t>
    </r>
  </si>
  <si>
    <t>Basile A.
Spatola C.
Foti P.V.</t>
  </si>
  <si>
    <t>Pavone V.</t>
  </si>
  <si>
    <t>Vecchio M.</t>
  </si>
  <si>
    <t>Bianchi A.</t>
  </si>
  <si>
    <t>Perrotta R.E.</t>
  </si>
  <si>
    <t>Bernardini R.</t>
  </si>
  <si>
    <t>Polosa R.</t>
  </si>
  <si>
    <t>Agodi A.P.</t>
  </si>
  <si>
    <t>Ledda C.</t>
  </si>
  <si>
    <t>Pomara C.
Barbera N.G.E.
Sessa F.</t>
  </si>
  <si>
    <t>Magro G.G.</t>
  </si>
  <si>
    <r>
      <t>Sede</t>
    </r>
    <r>
      <rPr>
        <b/>
        <sz val="14"/>
        <color rgb="FF003366"/>
        <rFont val="Arial"/>
        <family val="2"/>
      </rPr>
      <t xml:space="preserve">
</t>
    </r>
    <r>
      <rPr>
        <b/>
        <sz val="14"/>
        <color rgb="FF002060"/>
        <rFont val="Arial"/>
        <family val="2"/>
      </rPr>
      <t>Aula C - Plesso Didattico "A. Basile"</t>
    </r>
  </si>
  <si>
    <t>17,30-18,30</t>
  </si>
  <si>
    <t>Diagn. per Imm. e Rad.</t>
  </si>
  <si>
    <t>Mal. App. Locomotore</t>
  </si>
  <si>
    <t>Fisiatria</t>
  </si>
  <si>
    <t>Chir. Maxillo-Facc.</t>
  </si>
  <si>
    <t>Chir. Plastica</t>
  </si>
  <si>
    <t>Farmacologia</t>
  </si>
  <si>
    <t>Med. Interna</t>
  </si>
  <si>
    <t>Igiene</t>
  </si>
  <si>
    <t>Med. del Lavoro</t>
  </si>
  <si>
    <t>Med. Legale</t>
  </si>
  <si>
    <t>Anatomia Patol.</t>
  </si>
  <si>
    <r>
      <rPr>
        <b/>
        <i/>
        <sz val="18"/>
        <color rgb="FFC00000"/>
        <rFont val="Arial"/>
        <family val="2"/>
      </rPr>
      <t>V</t>
    </r>
    <r>
      <rPr>
        <b/>
        <i/>
        <sz val="18"/>
        <color indexed="18"/>
        <rFont val="Arial"/>
        <family val="2"/>
      </rPr>
      <t xml:space="preserve"> anno -</t>
    </r>
    <r>
      <rPr>
        <b/>
        <i/>
        <sz val="18"/>
        <color rgb="FFC00000"/>
        <rFont val="Arial"/>
        <family val="2"/>
      </rPr>
      <t xml:space="preserve"> Canale B</t>
    </r>
    <r>
      <rPr>
        <b/>
        <i/>
        <sz val="18"/>
        <color indexed="18"/>
        <rFont val="Arial"/>
        <family val="2"/>
      </rPr>
      <t xml:space="preserve"> 
</t>
    </r>
    <r>
      <rPr>
        <b/>
        <i/>
        <sz val="9"/>
        <color indexed="18"/>
        <rFont val="Arial"/>
        <family val="2"/>
      </rPr>
      <t>Studenti immatricolati A.A. 2021/22</t>
    </r>
  </si>
  <si>
    <t>Palmucci S.
Spatola C.</t>
  </si>
  <si>
    <t>Art. 23</t>
  </si>
  <si>
    <t>Castellino P.</t>
  </si>
  <si>
    <t>Ferrante M.
Oliveri Conti G.M.</t>
  </si>
  <si>
    <t>Pomara C.
Barbera N.G.E.
Salerno M.</t>
  </si>
  <si>
    <t>Caltabiano R.</t>
  </si>
  <si>
    <r>
      <t>Sede</t>
    </r>
    <r>
      <rPr>
        <b/>
        <sz val="14"/>
        <color theme="8" tint="-0.499984740745262"/>
        <rFont val="Arial"/>
        <family val="2"/>
      </rPr>
      <t xml:space="preserve">
</t>
    </r>
    <r>
      <rPr>
        <b/>
        <sz val="14"/>
        <color rgb="FF002060"/>
        <rFont val="Arial"/>
        <family val="2"/>
      </rPr>
      <t>Aula Pero - Policlinico</t>
    </r>
  </si>
  <si>
    <r>
      <rPr>
        <b/>
        <i/>
        <sz val="18"/>
        <color rgb="FFC00000"/>
        <rFont val="Arial"/>
        <family val="2"/>
      </rPr>
      <t>V</t>
    </r>
    <r>
      <rPr>
        <b/>
        <i/>
        <sz val="18"/>
        <color indexed="18"/>
        <rFont val="Arial"/>
        <family val="2"/>
      </rPr>
      <t xml:space="preserve"> anno - </t>
    </r>
    <r>
      <rPr>
        <b/>
        <i/>
        <sz val="18"/>
        <color rgb="FFC00000"/>
        <rFont val="Arial"/>
        <family val="2"/>
      </rPr>
      <t>Canale C</t>
    </r>
    <r>
      <rPr>
        <b/>
        <i/>
        <sz val="18"/>
        <color indexed="18"/>
        <rFont val="Arial"/>
        <family val="2"/>
      </rPr>
      <t xml:space="preserve"> 
</t>
    </r>
    <r>
      <rPr>
        <b/>
        <i/>
        <sz val="9"/>
        <color indexed="18"/>
        <rFont val="Arial"/>
        <family val="2"/>
      </rPr>
      <t>Studenti immatricolati A.A. 2021/22</t>
    </r>
  </si>
  <si>
    <t>Testa G.</t>
  </si>
  <si>
    <t>Nicoli F.</t>
  </si>
  <si>
    <t>Gaudio A.</t>
  </si>
  <si>
    <t>Fiore M.
Coniglio M.</t>
  </si>
  <si>
    <t>Rapisarda V.</t>
  </si>
  <si>
    <t>Pomara C.
Sessa F.
Salerno M.</t>
  </si>
  <si>
    <t>Salvatorelli L.</t>
  </si>
  <si>
    <r>
      <t>Sede</t>
    </r>
    <r>
      <rPr>
        <b/>
        <sz val="14"/>
        <color theme="8" tint="-0.499984740745262"/>
        <rFont val="Arial"/>
        <family val="2"/>
      </rPr>
      <t xml:space="preserve">
Aula 3 - Comparto 10</t>
    </r>
  </si>
  <si>
    <r>
      <t xml:space="preserve">Sede
</t>
    </r>
    <r>
      <rPr>
        <b/>
        <sz val="14"/>
        <color theme="8" tint="-0.499984740745262"/>
        <rFont val="Arial"/>
        <family val="2"/>
      </rPr>
      <t>Aula A - Torre Biologica</t>
    </r>
  </si>
  <si>
    <r>
      <rPr>
        <b/>
        <i/>
        <sz val="18"/>
        <color rgb="FFC00000"/>
        <rFont val="Arial"/>
        <family val="2"/>
      </rPr>
      <t>V</t>
    </r>
    <r>
      <rPr>
        <b/>
        <i/>
        <sz val="18"/>
        <color indexed="18"/>
        <rFont val="Arial"/>
        <family val="2"/>
      </rPr>
      <t xml:space="preserve"> anno - </t>
    </r>
    <r>
      <rPr>
        <b/>
        <i/>
        <sz val="18"/>
        <color rgb="FFC00000"/>
        <rFont val="Arial"/>
        <family val="2"/>
      </rPr>
      <t>Canale D</t>
    </r>
    <r>
      <rPr>
        <b/>
        <i/>
        <sz val="18"/>
        <color indexed="18"/>
        <rFont val="Arial"/>
        <family val="2"/>
      </rPr>
      <t xml:space="preserve"> 
</t>
    </r>
    <r>
      <rPr>
        <b/>
        <i/>
        <sz val="9"/>
        <color indexed="18"/>
        <rFont val="Arial"/>
        <family val="2"/>
      </rPr>
      <t>Studenti immatricolati A.A. 2021/22</t>
    </r>
  </si>
  <si>
    <t>Crimi S.</t>
  </si>
  <si>
    <t>Bucolo C.</t>
  </si>
  <si>
    <t>Di Pino A.</t>
  </si>
  <si>
    <t>Barchitta M.</t>
  </si>
  <si>
    <t>Broggi G.</t>
  </si>
  <si>
    <r>
      <t>Sede</t>
    </r>
    <r>
      <rPr>
        <b/>
        <sz val="14"/>
        <color indexed="56"/>
        <rFont val="Arial"/>
        <family val="2"/>
      </rPr>
      <t xml:space="preserve">
Aula C - Plesso Didattico "A. Basile"</t>
    </r>
  </si>
  <si>
    <r>
      <t xml:space="preserve">Sede
</t>
    </r>
    <r>
      <rPr>
        <b/>
        <sz val="14"/>
        <color theme="8" tint="-0.499984740745262"/>
        <rFont val="Arial"/>
        <family val="2"/>
      </rPr>
      <t>Aula C - Torre Biologica</t>
    </r>
  </si>
  <si>
    <r>
      <rPr>
        <b/>
        <i/>
        <sz val="18"/>
        <color rgb="FFC00000"/>
        <rFont val="Arial"/>
        <family val="2"/>
      </rPr>
      <t>VI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 xml:space="preserve">Canale A 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2020/21</t>
    </r>
  </si>
  <si>
    <r>
      <rPr>
        <b/>
        <sz val="9"/>
        <rFont val="Arial"/>
        <family val="2"/>
      </rPr>
      <t xml:space="preserve">Emergenze medico chirurgiche
</t>
    </r>
    <r>
      <rPr>
        <sz val="9"/>
        <rFont val="Arial"/>
        <family val="2"/>
      </rPr>
      <t>(6 CFU)</t>
    </r>
  </si>
  <si>
    <r>
      <rPr>
        <b/>
        <sz val="9"/>
        <rFont val="Arial"/>
        <family val="2"/>
      </rPr>
      <t xml:space="preserve">Malattie del Sangue ed Oncologia 
</t>
    </r>
    <r>
      <rPr>
        <sz val="9"/>
        <rFont val="Arial"/>
        <family val="2"/>
      </rPr>
      <t>(5 CFU)</t>
    </r>
  </si>
  <si>
    <r>
      <rPr>
        <b/>
        <sz val="9"/>
        <rFont val="Arial"/>
        <family val="2"/>
      </rPr>
      <t xml:space="preserve">Geriatria medica e Reumatologia
</t>
    </r>
    <r>
      <rPr>
        <sz val="9"/>
        <rFont val="Arial"/>
        <family val="2"/>
      </rPr>
      <t>(5 CFU)</t>
    </r>
  </si>
  <si>
    <r>
      <rPr>
        <b/>
        <sz val="9"/>
        <rFont val="Arial"/>
        <family val="2"/>
      </rPr>
      <t xml:space="preserve">Clinica Medica
</t>
    </r>
    <r>
      <rPr>
        <sz val="9"/>
        <rFont val="Arial"/>
        <family val="2"/>
      </rPr>
      <t>(7 CFU)</t>
    </r>
  </si>
  <si>
    <r>
      <rPr>
        <b/>
        <sz val="9"/>
        <rFont val="Arial"/>
        <family val="2"/>
      </rPr>
      <t xml:space="preserve">Chirurgia Generale ed Oncologica 
</t>
    </r>
    <r>
      <rPr>
        <sz val="9"/>
        <rFont val="Arial"/>
        <family val="2"/>
      </rPr>
      <t>(7 CFU)</t>
    </r>
  </si>
  <si>
    <r>
      <t>Medicina d'Urgenza</t>
    </r>
    <r>
      <rPr>
        <sz val="9"/>
        <rFont val="Arial"/>
        <family val="2"/>
      </rPr>
      <t xml:space="preserve">
(2 CFU = 14 ore in aula)</t>
    </r>
  </si>
  <si>
    <r>
      <t xml:space="preserve">Chirurgia d'Urgenza
</t>
    </r>
    <r>
      <rPr>
        <sz val="9"/>
        <rFont val="Arial"/>
        <family val="2"/>
      </rPr>
      <t>(2 CFU = 14 ore in aula)</t>
    </r>
  </si>
  <si>
    <r>
      <t>Anestesiologia e Rianim.</t>
    </r>
    <r>
      <rPr>
        <sz val="9"/>
        <rFont val="Arial"/>
        <family val="2"/>
      </rPr>
      <t xml:space="preserve">
(2 CFU = 14 ore in aula)</t>
    </r>
  </si>
  <si>
    <r>
      <t>Mal. del Sangue</t>
    </r>
    <r>
      <rPr>
        <sz val="9"/>
        <rFont val="Arial"/>
        <family val="2"/>
      </rPr>
      <t xml:space="preserve">
(3 CFU = 21 ore in aula)</t>
    </r>
  </si>
  <si>
    <r>
      <t xml:space="preserve">Oncologia Medica
</t>
    </r>
    <r>
      <rPr>
        <sz val="9"/>
        <rFont val="Arial"/>
        <family val="2"/>
      </rPr>
      <t>(2 CFU = 14 ore in aula)</t>
    </r>
  </si>
  <si>
    <r>
      <t>Geriatria e Gerontologia</t>
    </r>
    <r>
      <rPr>
        <sz val="9"/>
        <rFont val="Arial"/>
        <family val="2"/>
      </rPr>
      <t xml:space="preserve">
(3 CFU = 21 ore in aula)</t>
    </r>
  </si>
  <si>
    <r>
      <t>Reumatologia</t>
    </r>
    <r>
      <rPr>
        <sz val="9"/>
        <rFont val="Arial"/>
        <family val="2"/>
      </rPr>
      <t xml:space="preserve">
(2 CFU = 14 ore in aula)</t>
    </r>
  </si>
  <si>
    <r>
      <t>Medicina Interna</t>
    </r>
    <r>
      <rPr>
        <sz val="9"/>
        <rFont val="Arial"/>
        <family val="2"/>
      </rPr>
      <t xml:space="preserve">
(5 CFU = 35 ore in aula)</t>
    </r>
  </si>
  <si>
    <r>
      <t>Medicina di Famiglia</t>
    </r>
    <r>
      <rPr>
        <sz val="9"/>
        <rFont val="Arial"/>
        <family val="2"/>
      </rPr>
      <t xml:space="preserve">
(2 CFU = 14 ore in aula)</t>
    </r>
  </si>
  <si>
    <r>
      <t>Chirurgia Generale</t>
    </r>
    <r>
      <rPr>
        <sz val="9"/>
        <rFont val="Arial"/>
        <family val="2"/>
      </rPr>
      <t xml:space="preserve">
(5 CFU = 35 ore in aula)</t>
    </r>
  </si>
  <si>
    <r>
      <t xml:space="preserve">Chirurgia Oncologica </t>
    </r>
    <r>
      <rPr>
        <sz val="9"/>
        <rFont val="Arial"/>
        <family val="2"/>
      </rPr>
      <t xml:space="preserve">
(2 CFU = 14 ore in aula)</t>
    </r>
  </si>
  <si>
    <t>Campagna D.</t>
  </si>
  <si>
    <t>Basile G.</t>
  </si>
  <si>
    <t>Rubulotta F.</t>
  </si>
  <si>
    <t>Palumbo G.
Cacciola R.R.</t>
  </si>
  <si>
    <t>Vigneri P.</t>
  </si>
  <si>
    <t>Motta M.</t>
  </si>
  <si>
    <t>Colaci M.</t>
  </si>
  <si>
    <t>Di Pino A.
Scicali R.</t>
  </si>
  <si>
    <t>Milazzo G.</t>
  </si>
  <si>
    <t>Basile G.
Biondi A.G.</t>
  </si>
  <si>
    <r>
      <t xml:space="preserve">Sede
</t>
    </r>
    <r>
      <rPr>
        <b/>
        <sz val="14"/>
        <color indexed="56"/>
        <rFont val="Arial"/>
        <family val="2"/>
      </rPr>
      <t>Aula Pero - Policlinico</t>
    </r>
  </si>
  <si>
    <t>Medicina urg.</t>
  </si>
  <si>
    <t>Medicina Interna</t>
  </si>
  <si>
    <t>Oncologia</t>
  </si>
  <si>
    <t>Chir. Urgenza</t>
  </si>
  <si>
    <t>Anestesiologia</t>
  </si>
  <si>
    <t>Mal. Sangue</t>
  </si>
  <si>
    <t>Geriatria</t>
  </si>
  <si>
    <t>Reumatologia</t>
  </si>
  <si>
    <t>Medicina Famiglia</t>
  </si>
  <si>
    <t>Chirurgia Gen.</t>
  </si>
  <si>
    <t>Chir. Oncologica</t>
  </si>
  <si>
    <t>Mal.  Sangue</t>
  </si>
  <si>
    <r>
      <t xml:space="preserve">Sede
</t>
    </r>
    <r>
      <rPr>
        <b/>
        <sz val="14"/>
        <color theme="8" tint="-0.499984740745262"/>
        <rFont val="Arial"/>
        <family val="2"/>
      </rPr>
      <t>Aula 3 - Comparto 10</t>
    </r>
  </si>
  <si>
    <r>
      <rPr>
        <b/>
        <i/>
        <sz val="18"/>
        <color rgb="FFC00000"/>
        <rFont val="Arial"/>
        <family val="2"/>
      </rPr>
      <t>VI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 xml:space="preserve">Canale B 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2020/21</t>
    </r>
  </si>
  <si>
    <t>Zanghì G.N.</t>
  </si>
  <si>
    <t>Sanfilippo F.</t>
  </si>
  <si>
    <t>Di Raimondo F.
Romano A.</t>
  </si>
  <si>
    <t>Pellegriti G.</t>
  </si>
  <si>
    <t>Castellino P.
Gaudio A.</t>
  </si>
  <si>
    <t>Bando</t>
  </si>
  <si>
    <t>Di Carlo I.</t>
  </si>
  <si>
    <r>
      <t xml:space="preserve"> Sede
</t>
    </r>
    <r>
      <rPr>
        <b/>
        <sz val="14"/>
        <color indexed="56"/>
        <rFont val="Arial"/>
        <family val="2"/>
      </rPr>
      <t>Aula 1 - Edificio 4 Policlinico</t>
    </r>
  </si>
  <si>
    <r>
      <rPr>
        <b/>
        <i/>
        <sz val="18"/>
        <color rgb="FFC00000"/>
        <rFont val="Arial"/>
        <family val="2"/>
      </rPr>
      <t>VI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 xml:space="preserve">Canale C 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2020/21</t>
    </r>
  </si>
  <si>
    <t>Di Raimondo F.    
Romano A.</t>
  </si>
  <si>
    <t>Piro S.</t>
  </si>
  <si>
    <t>La Greca G.
Zanghì A.</t>
  </si>
  <si>
    <t>La Greca G.</t>
  </si>
  <si>
    <r>
      <t xml:space="preserve"> Sede
</t>
    </r>
    <r>
      <rPr>
        <b/>
        <sz val="14"/>
        <color indexed="56"/>
        <rFont val="Arial"/>
        <family val="2"/>
      </rPr>
      <t>Aula 3 - Comparto 10</t>
    </r>
  </si>
  <si>
    <r>
      <rPr>
        <b/>
        <i/>
        <sz val="18"/>
        <color rgb="FFC00000"/>
        <rFont val="Arial"/>
        <family val="2"/>
      </rPr>
      <t>VI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 xml:space="preserve">Canale D 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2020/21</t>
    </r>
  </si>
  <si>
    <t>Cacciola E.
Cacciola R.R.</t>
  </si>
  <si>
    <t>Martorana F.</t>
  </si>
  <si>
    <t>Vecchio R.
Brancato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</si>
</sst>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4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i/>
      <sz val="18"/>
      <color indexed="18"/>
      <name val="Arial"/>
      <family val="2"/>
    </font>
    <font>
      <b/>
      <i/>
      <sz val="16"/>
      <color rgb="FFC00000"/>
      <name val="Arial"/>
      <family val="2"/>
    </font>
    <font>
      <b/>
      <i/>
      <sz val="14"/>
      <color indexed="18"/>
      <name val="Arial"/>
      <family val="2"/>
    </font>
    <font>
      <b/>
      <i/>
      <sz val="18"/>
      <color rgb="FFC00000"/>
      <name val="Arial"/>
      <family val="2"/>
    </font>
    <font>
      <b/>
      <i/>
      <sz val="18"/>
      <color rgb="FF002060"/>
      <name val="Arial"/>
      <family val="2"/>
    </font>
    <font>
      <b/>
      <i/>
      <sz val="18"/>
      <color indexed="10"/>
      <name val="Arial"/>
      <family val="2"/>
    </font>
    <font>
      <b/>
      <i/>
      <sz val="9"/>
      <color indexed="18"/>
      <name val="Arial"/>
      <family val="2"/>
    </font>
    <font>
      <b/>
      <sz val="11"/>
      <color theme="3" tint="-0.249977111117893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9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indexed="56"/>
      <name val="Arial"/>
      <family val="2"/>
    </font>
    <font>
      <b/>
      <sz val="9"/>
      <color indexed="8"/>
      <name val="Arial"/>
      <family val="2"/>
    </font>
    <font>
      <sz val="9"/>
      <color rgb="FFFF0000"/>
      <name val="Arial"/>
      <family val="2"/>
    </font>
    <font>
      <b/>
      <sz val="10"/>
      <color rgb="FF002060"/>
      <name val="Arial"/>
      <family val="2"/>
    </font>
    <font>
      <b/>
      <sz val="12"/>
      <color rgb="FF002060"/>
      <name val="Arial"/>
      <family val="2"/>
    </font>
    <font>
      <sz val="12"/>
      <name val="Arial"/>
      <family val="2"/>
    </font>
    <font>
      <b/>
      <sz val="9"/>
      <color theme="3" tint="-0.249977111117893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b/>
      <sz val="9"/>
      <color theme="1"/>
      <name val="Arial"/>
      <family val="2"/>
    </font>
    <font>
      <b/>
      <i/>
      <sz val="18"/>
      <color rgb="FFFF0000"/>
      <name val="Arial"/>
      <family val="2"/>
    </font>
    <font>
      <b/>
      <i/>
      <sz val="18"/>
      <color rgb="FF000080"/>
      <name val="Arial"/>
      <family val="2"/>
    </font>
    <font>
      <b/>
      <i/>
      <sz val="9"/>
      <color rgb="FF000080"/>
      <name val="Arial"/>
      <family val="2"/>
    </font>
    <font>
      <sz val="11"/>
      <name val="Arial"/>
      <family val="2"/>
    </font>
    <font>
      <b/>
      <sz val="18"/>
      <color indexed="10"/>
      <name val="Arial"/>
      <family val="2"/>
    </font>
    <font>
      <b/>
      <sz val="14"/>
      <color indexed="10"/>
      <name val="Arial"/>
      <family val="2"/>
    </font>
    <font>
      <b/>
      <sz val="9"/>
      <color rgb="FF002060"/>
      <name val="Arial"/>
      <family val="2"/>
    </font>
    <font>
      <b/>
      <i/>
      <sz val="16"/>
      <color indexed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rgb="FFC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14"/>
      <color rgb="FF003366"/>
      <name val="Arial"/>
      <family val="2"/>
    </font>
    <font>
      <b/>
      <sz val="14"/>
      <color rgb="FF002060"/>
      <name val="Arial"/>
      <family val="2"/>
    </font>
    <font>
      <b/>
      <sz val="11"/>
      <color rgb="FF002060"/>
      <name val="Arial"/>
      <family val="2"/>
    </font>
    <font>
      <b/>
      <sz val="14"/>
      <color theme="8" tint="-0.499984740745262"/>
      <name val="Arial"/>
      <family val="2"/>
    </font>
    <font>
      <b/>
      <sz val="18"/>
      <color rgb="FFFF0000"/>
      <name val="Arial"/>
      <family val="2"/>
    </font>
    <font>
      <sz val="9"/>
      <color indexed="18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5D4FE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4506668294322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1" fillId="8" borderId="17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10" borderId="22" xfId="0" applyFont="1" applyFill="1" applyBorder="1" applyAlignment="1">
      <alignment horizontal="center" vertical="center" wrapText="1"/>
    </xf>
    <xf numFmtId="164" fontId="11" fillId="10" borderId="15" xfId="0" applyNumberFormat="1" applyFont="1" applyFill="1" applyBorder="1" applyAlignment="1">
      <alignment horizontal="center" vertical="center" wrapText="1"/>
    </xf>
    <xf numFmtId="0" fontId="11" fillId="11" borderId="23" xfId="0" applyFont="1" applyFill="1" applyBorder="1" applyAlignment="1">
      <alignment horizontal="center" vertical="center" wrapText="1"/>
    </xf>
    <xf numFmtId="0" fontId="11" fillId="11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10" borderId="25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8" fillId="10" borderId="25" xfId="0" applyFont="1" applyFill="1" applyBorder="1" applyAlignment="1">
      <alignment horizontal="center" vertical="center" wrapText="1"/>
    </xf>
    <xf numFmtId="164" fontId="18" fillId="10" borderId="26" xfId="0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64" fontId="18" fillId="10" borderId="15" xfId="0" applyNumberFormat="1" applyFont="1" applyFill="1" applyBorder="1" applyAlignment="1">
      <alignment horizontal="center" vertical="center" wrapText="1"/>
    </xf>
    <xf numFmtId="0" fontId="18" fillId="10" borderId="22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1" fillId="15" borderId="17" xfId="0" applyFont="1" applyFill="1" applyBorder="1" applyAlignment="1">
      <alignment horizontal="center" vertical="center" wrapText="1"/>
    </xf>
    <xf numFmtId="0" fontId="11" fillId="16" borderId="17" xfId="0" applyFont="1" applyFill="1" applyBorder="1" applyAlignment="1">
      <alignment horizontal="center" vertical="center" wrapText="1"/>
    </xf>
    <xf numFmtId="0" fontId="17" fillId="9" borderId="23" xfId="0" applyFont="1" applyFill="1" applyBorder="1" applyAlignment="1">
      <alignment horizontal="center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12" fillId="9" borderId="24" xfId="0" applyFont="1" applyFill="1" applyBorder="1" applyAlignment="1">
      <alignment horizontal="center" vertical="center" wrapText="1"/>
    </xf>
    <xf numFmtId="0" fontId="11" fillId="6" borderId="25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vertical="center" wrapText="1"/>
    </xf>
    <xf numFmtId="0" fontId="14" fillId="10" borderId="22" xfId="0" applyFont="1" applyFill="1" applyBorder="1" applyAlignment="1">
      <alignment horizontal="center" vertical="center" wrapText="1"/>
    </xf>
    <xf numFmtId="0" fontId="14" fillId="10" borderId="25" xfId="0" applyFont="1" applyFill="1" applyBorder="1" applyAlignment="1">
      <alignment horizontal="center" vertical="center" wrapText="1"/>
    </xf>
    <xf numFmtId="0" fontId="14" fillId="10" borderId="23" xfId="0" applyFont="1" applyFill="1" applyBorder="1" applyAlignment="1">
      <alignment horizontal="center" vertical="center" wrapText="1"/>
    </xf>
    <xf numFmtId="164" fontId="14" fillId="10" borderId="24" xfId="0" applyNumberFormat="1" applyFont="1" applyFill="1" applyBorder="1" applyAlignment="1">
      <alignment horizontal="center" vertical="center" wrapText="1"/>
    </xf>
    <xf numFmtId="164" fontId="14" fillId="10" borderId="27" xfId="0" applyNumberFormat="1" applyFont="1" applyFill="1" applyBorder="1" applyAlignment="1">
      <alignment horizontal="center" vertical="center" wrapText="1"/>
    </xf>
    <xf numFmtId="164" fontId="18" fillId="10" borderId="27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left"/>
    </xf>
    <xf numFmtId="0" fontId="26" fillId="0" borderId="17" xfId="0" applyFont="1" applyBorder="1" applyAlignment="1">
      <alignment horizontal="left" vertical="center"/>
    </xf>
    <xf numFmtId="164" fontId="14" fillId="10" borderId="50" xfId="0" applyNumberFormat="1" applyFont="1" applyFill="1" applyBorder="1" applyAlignment="1">
      <alignment horizontal="center" vertical="center" wrapText="1"/>
    </xf>
    <xf numFmtId="164" fontId="18" fillId="10" borderId="50" xfId="0" applyNumberFormat="1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left" vertical="center" wrapText="1"/>
    </xf>
    <xf numFmtId="0" fontId="14" fillId="17" borderId="17" xfId="0" applyFont="1" applyFill="1" applyBorder="1" applyAlignment="1">
      <alignment horizontal="left" vertical="center"/>
    </xf>
    <xf numFmtId="0" fontId="14" fillId="18" borderId="17" xfId="0" applyFont="1" applyFill="1" applyBorder="1" applyAlignment="1">
      <alignment horizontal="left" vertical="center"/>
    </xf>
    <xf numFmtId="0" fontId="14" fillId="5" borderId="17" xfId="0" applyFont="1" applyFill="1" applyBorder="1" applyAlignment="1">
      <alignment horizontal="left" vertical="center"/>
    </xf>
    <xf numFmtId="0" fontId="14" fillId="19" borderId="17" xfId="0" applyFont="1" applyFill="1" applyBorder="1" applyAlignment="1">
      <alignment horizontal="left" vertical="center"/>
    </xf>
    <xf numFmtId="0" fontId="18" fillId="10" borderId="28" xfId="0" applyFont="1" applyFill="1" applyBorder="1" applyAlignment="1">
      <alignment horizontal="center" vertical="center" wrapText="1"/>
    </xf>
    <xf numFmtId="164" fontId="18" fillId="10" borderId="48" xfId="0" applyNumberFormat="1" applyFont="1" applyFill="1" applyBorder="1" applyAlignment="1">
      <alignment horizontal="center" vertical="center" wrapText="1"/>
    </xf>
    <xf numFmtId="0" fontId="14" fillId="10" borderId="28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/>
    </xf>
    <xf numFmtId="0" fontId="11" fillId="4" borderId="37" xfId="0" applyFont="1" applyFill="1" applyBorder="1" applyAlignment="1">
      <alignment horizontal="center" vertical="center" wrapText="1"/>
    </xf>
    <xf numFmtId="0" fontId="21" fillId="14" borderId="3" xfId="0" applyFont="1" applyFill="1" applyBorder="1" applyAlignment="1">
      <alignment vertical="center" wrapText="1"/>
    </xf>
    <xf numFmtId="0" fontId="21" fillId="14" borderId="5" xfId="0" applyFont="1" applyFill="1" applyBorder="1" applyAlignment="1">
      <alignment vertical="center" wrapText="1"/>
    </xf>
    <xf numFmtId="0" fontId="18" fillId="10" borderId="18" xfId="0" applyFont="1" applyFill="1" applyBorder="1" applyAlignment="1">
      <alignment horizontal="center" vertical="center" wrapText="1"/>
    </xf>
    <xf numFmtId="0" fontId="2" fillId="8" borderId="17" xfId="0" applyFont="1" applyFill="1" applyBorder="1"/>
    <xf numFmtId="0" fontId="1" fillId="8" borderId="37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left" vertical="center" wrapText="1"/>
    </xf>
    <xf numFmtId="164" fontId="14" fillId="10" borderId="39" xfId="0" applyNumberFormat="1" applyFont="1" applyFill="1" applyBorder="1" applyAlignment="1">
      <alignment horizontal="center" vertical="center" wrapText="1"/>
    </xf>
    <xf numFmtId="164" fontId="14" fillId="10" borderId="26" xfId="0" applyNumberFormat="1" applyFont="1" applyFill="1" applyBorder="1" applyAlignment="1">
      <alignment horizontal="center" vertical="center" wrapText="1"/>
    </xf>
    <xf numFmtId="164" fontId="14" fillId="10" borderId="15" xfId="0" applyNumberFormat="1" applyFont="1" applyFill="1" applyBorder="1" applyAlignment="1">
      <alignment horizontal="center" vertical="center" wrapText="1"/>
    </xf>
    <xf numFmtId="164" fontId="18" fillId="10" borderId="43" xfId="0" applyNumberFormat="1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14" fillId="8" borderId="17" xfId="0" applyFont="1" applyFill="1" applyBorder="1" applyAlignment="1">
      <alignment horizontal="left" vertical="center"/>
    </xf>
    <xf numFmtId="0" fontId="0" fillId="8" borderId="17" xfId="0" applyFill="1" applyBorder="1"/>
    <xf numFmtId="0" fontId="1" fillId="8" borderId="17" xfId="0" applyFont="1" applyFill="1" applyBorder="1" applyAlignment="1">
      <alignment horizontal="center" vertical="center" wrapText="1"/>
    </xf>
    <xf numFmtId="0" fontId="12" fillId="9" borderId="21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7" fillId="9" borderId="20" xfId="0" applyFont="1" applyFill="1" applyBorder="1" applyAlignment="1">
      <alignment horizontal="center" vertical="center" wrapText="1"/>
    </xf>
    <xf numFmtId="0" fontId="17" fillId="9" borderId="35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1" fillId="16" borderId="25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1" fillId="11" borderId="22" xfId="0" applyFont="1" applyFill="1" applyBorder="1" applyAlignment="1">
      <alignment horizontal="center" vertical="center" wrapText="1"/>
    </xf>
    <xf numFmtId="0" fontId="11" fillId="11" borderId="14" xfId="0" applyFont="1" applyFill="1" applyBorder="1" applyAlignment="1">
      <alignment horizontal="center" vertical="center" wrapText="1"/>
    </xf>
    <xf numFmtId="0" fontId="11" fillId="4" borderId="47" xfId="0" applyFont="1" applyFill="1" applyBorder="1" applyAlignment="1">
      <alignment horizontal="center" vertical="center" wrapText="1"/>
    </xf>
    <xf numFmtId="0" fontId="11" fillId="4" borderId="50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15" borderId="37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 vertical="center" wrapText="1"/>
    </xf>
    <xf numFmtId="0" fontId="17" fillId="9" borderId="10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2" fillId="9" borderId="42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12" fillId="9" borderId="2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1" fillId="17" borderId="12" xfId="0" applyFont="1" applyFill="1" applyBorder="1" applyAlignment="1">
      <alignment horizontal="center" vertical="center" wrapText="1"/>
    </xf>
    <xf numFmtId="0" fontId="11" fillId="17" borderId="17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5" fillId="3" borderId="25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25" fillId="3" borderId="18" xfId="0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 wrapText="1"/>
    </xf>
    <xf numFmtId="0" fontId="21" fillId="14" borderId="1" xfId="0" applyFont="1" applyFill="1" applyBorder="1" applyAlignment="1">
      <alignment horizontal="center" vertical="center" wrapText="1"/>
    </xf>
    <xf numFmtId="0" fontId="21" fillId="14" borderId="2" xfId="0" applyFont="1" applyFill="1" applyBorder="1" applyAlignment="1">
      <alignment horizontal="center" vertical="center" wrapText="1"/>
    </xf>
    <xf numFmtId="0" fontId="21" fillId="14" borderId="4" xfId="0" applyFont="1" applyFill="1" applyBorder="1" applyAlignment="1">
      <alignment horizontal="center" vertical="center" wrapText="1"/>
    </xf>
    <xf numFmtId="0" fontId="21" fillId="14" borderId="0" xfId="0" applyFont="1" applyFill="1" applyAlignment="1">
      <alignment horizontal="center" vertical="center" wrapText="1"/>
    </xf>
    <xf numFmtId="0" fontId="11" fillId="12" borderId="25" xfId="0" applyFont="1" applyFill="1" applyBorder="1" applyAlignment="1">
      <alignment horizontal="center" vertical="center" wrapText="1"/>
    </xf>
    <xf numFmtId="0" fontId="11" fillId="12" borderId="17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0" fontId="21" fillId="14" borderId="30" xfId="0" applyFont="1" applyFill="1" applyBorder="1" applyAlignment="1">
      <alignment horizontal="center" vertical="center" wrapText="1"/>
    </xf>
    <xf numFmtId="0" fontId="21" fillId="14" borderId="31" xfId="0" applyFont="1" applyFill="1" applyBorder="1" applyAlignment="1">
      <alignment horizontal="center" vertical="center" wrapText="1"/>
    </xf>
    <xf numFmtId="0" fontId="21" fillId="14" borderId="32" xfId="0" applyFont="1" applyFill="1" applyBorder="1" applyAlignment="1">
      <alignment horizontal="center" vertical="center" wrapText="1"/>
    </xf>
    <xf numFmtId="0" fontId="21" fillId="14" borderId="5" xfId="0" applyFont="1" applyFill="1" applyBorder="1" applyAlignment="1">
      <alignment horizontal="center" vertical="center" wrapText="1"/>
    </xf>
    <xf numFmtId="0" fontId="21" fillId="14" borderId="13" xfId="0" applyFont="1" applyFill="1" applyBorder="1" applyAlignment="1">
      <alignment horizontal="center" vertical="center" wrapText="1"/>
    </xf>
    <xf numFmtId="0" fontId="21" fillId="14" borderId="16" xfId="0" applyFont="1" applyFill="1" applyBorder="1" applyAlignment="1">
      <alignment horizontal="center" vertical="center" wrapText="1"/>
    </xf>
    <xf numFmtId="0" fontId="21" fillId="14" borderId="33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11" fillId="12" borderId="28" xfId="0" applyFont="1" applyFill="1" applyBorder="1" applyAlignment="1">
      <alignment horizontal="center" vertical="center" wrapText="1"/>
    </xf>
    <xf numFmtId="0" fontId="11" fillId="12" borderId="34" xfId="0" applyFont="1" applyFill="1" applyBorder="1" applyAlignment="1">
      <alignment horizontal="center" vertical="center" wrapText="1"/>
    </xf>
    <xf numFmtId="0" fontId="11" fillId="12" borderId="48" xfId="0" applyFont="1" applyFill="1" applyBorder="1" applyAlignment="1">
      <alignment horizontal="center" vertical="center" wrapText="1"/>
    </xf>
    <xf numFmtId="0" fontId="21" fillId="14" borderId="6" xfId="0" applyFont="1" applyFill="1" applyBorder="1" applyAlignment="1">
      <alignment horizontal="center" vertical="center" wrapText="1"/>
    </xf>
    <xf numFmtId="0" fontId="21" fillId="14" borderId="7" xfId="0" applyFont="1" applyFill="1" applyBorder="1" applyAlignment="1">
      <alignment horizontal="center" vertical="center" wrapText="1"/>
    </xf>
    <xf numFmtId="0" fontId="21" fillId="14" borderId="8" xfId="0" applyFont="1" applyFill="1" applyBorder="1" applyAlignment="1">
      <alignment horizontal="center" vertical="center" wrapText="1"/>
    </xf>
    <xf numFmtId="0" fontId="21" fillId="14" borderId="25" xfId="0" applyFont="1" applyFill="1" applyBorder="1" applyAlignment="1">
      <alignment horizontal="center" vertical="center" wrapText="1"/>
    </xf>
    <xf numFmtId="0" fontId="21" fillId="14" borderId="17" xfId="0" applyFont="1" applyFill="1" applyBorder="1" applyAlignment="1">
      <alignment horizontal="center" vertical="center" wrapText="1"/>
    </xf>
    <xf numFmtId="0" fontId="21" fillId="14" borderId="27" xfId="0" applyFont="1" applyFill="1" applyBorder="1" applyAlignment="1">
      <alignment horizontal="center" vertical="center" wrapText="1"/>
    </xf>
    <xf numFmtId="0" fontId="23" fillId="14" borderId="25" xfId="0" applyFont="1" applyFill="1" applyBorder="1" applyAlignment="1">
      <alignment horizontal="center" vertical="center" wrapText="1"/>
    </xf>
    <xf numFmtId="0" fontId="23" fillId="14" borderId="17" xfId="0" applyFont="1" applyFill="1" applyBorder="1" applyAlignment="1">
      <alignment horizontal="center" vertical="center" wrapText="1"/>
    </xf>
    <xf numFmtId="0" fontId="23" fillId="14" borderId="27" xfId="0" applyFont="1" applyFill="1" applyBorder="1" applyAlignment="1">
      <alignment horizontal="center" vertical="center" wrapText="1"/>
    </xf>
    <xf numFmtId="0" fontId="11" fillId="12" borderId="40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2" fillId="9" borderId="42" xfId="0" applyFont="1" applyFill="1" applyBorder="1" applyAlignment="1">
      <alignment horizontal="center" vertical="center" wrapText="1"/>
    </xf>
    <xf numFmtId="0" fontId="11" fillId="12" borderId="36" xfId="0" applyFont="1" applyFill="1" applyBorder="1" applyAlignment="1">
      <alignment horizontal="center" vertical="center" wrapText="1"/>
    </xf>
    <xf numFmtId="0" fontId="11" fillId="12" borderId="41" xfId="0" applyFont="1" applyFill="1" applyBorder="1" applyAlignment="1">
      <alignment horizontal="center" vertical="center" wrapText="1"/>
    </xf>
    <xf numFmtId="0" fontId="11" fillId="12" borderId="18" xfId="0" applyFont="1" applyFill="1" applyBorder="1" applyAlignment="1">
      <alignment horizontal="center" vertical="center" wrapText="1"/>
    </xf>
    <xf numFmtId="0" fontId="11" fillId="12" borderId="19" xfId="0" applyFont="1" applyFill="1" applyBorder="1" applyAlignment="1">
      <alignment horizontal="center" vertical="center" wrapText="1"/>
    </xf>
    <xf numFmtId="0" fontId="11" fillId="12" borderId="29" xfId="0" applyFont="1" applyFill="1" applyBorder="1" applyAlignment="1">
      <alignment horizontal="center" vertical="center" wrapText="1"/>
    </xf>
    <xf numFmtId="0" fontId="21" fillId="14" borderId="3" xfId="0" applyFont="1" applyFill="1" applyBorder="1" applyAlignment="1">
      <alignment horizontal="center" vertical="center" wrapText="1"/>
    </xf>
    <xf numFmtId="0" fontId="11" fillId="17" borderId="10" xfId="0" applyFont="1" applyFill="1" applyBorder="1" applyAlignment="1">
      <alignment horizontal="center" vertical="center" wrapText="1"/>
    </xf>
    <xf numFmtId="0" fontId="11" fillId="17" borderId="14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7" borderId="39" xfId="0" applyFont="1" applyFill="1" applyBorder="1" applyAlignment="1">
      <alignment horizontal="center" vertical="center" wrapText="1"/>
    </xf>
    <xf numFmtId="0" fontId="11" fillId="7" borderId="49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23" fillId="14" borderId="30" xfId="0" applyFont="1" applyFill="1" applyBorder="1" applyAlignment="1">
      <alignment horizontal="center" vertical="center" wrapText="1"/>
    </xf>
    <xf numFmtId="0" fontId="23" fillId="14" borderId="31" xfId="0" applyFont="1" applyFill="1" applyBorder="1" applyAlignment="1">
      <alignment horizontal="center" vertical="center" wrapText="1"/>
    </xf>
    <xf numFmtId="0" fontId="23" fillId="14" borderId="32" xfId="0" applyFont="1" applyFill="1" applyBorder="1" applyAlignment="1">
      <alignment horizontal="center" vertical="center" wrapText="1"/>
    </xf>
    <xf numFmtId="0" fontId="23" fillId="14" borderId="4" xfId="0" applyFont="1" applyFill="1" applyBorder="1" applyAlignment="1">
      <alignment horizontal="center" vertical="center" wrapText="1"/>
    </xf>
    <xf numFmtId="0" fontId="23" fillId="14" borderId="0" xfId="0" applyFont="1" applyFill="1" applyAlignment="1">
      <alignment horizontal="center" vertical="center" wrapText="1"/>
    </xf>
    <xf numFmtId="0" fontId="23" fillId="14" borderId="5" xfId="0" applyFont="1" applyFill="1" applyBorder="1" applyAlignment="1">
      <alignment horizontal="center" vertical="center" wrapText="1"/>
    </xf>
    <xf numFmtId="0" fontId="23" fillId="14" borderId="13" xfId="0" applyFont="1" applyFill="1" applyBorder="1" applyAlignment="1">
      <alignment horizontal="center" vertical="center" wrapText="1"/>
    </xf>
    <xf numFmtId="0" fontId="23" fillId="14" borderId="16" xfId="0" applyFont="1" applyFill="1" applyBorder="1" applyAlignment="1">
      <alignment horizontal="center" vertical="center" wrapText="1"/>
    </xf>
    <xf numFmtId="0" fontId="23" fillId="14" borderId="33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11" fillId="19" borderId="10" xfId="0" applyFont="1" applyFill="1" applyBorder="1" applyAlignment="1">
      <alignment horizontal="center" vertical="center" wrapText="1"/>
    </xf>
    <xf numFmtId="0" fontId="11" fillId="19" borderId="14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1" fillId="14" borderId="18" xfId="0" applyFont="1" applyFill="1" applyBorder="1" applyAlignment="1">
      <alignment horizontal="center" vertical="center" wrapText="1"/>
    </xf>
    <xf numFmtId="0" fontId="21" fillId="14" borderId="19" xfId="0" applyFont="1" applyFill="1" applyBorder="1" applyAlignment="1">
      <alignment horizontal="center" vertical="center" wrapText="1"/>
    </xf>
    <xf numFmtId="0" fontId="21" fillId="14" borderId="29" xfId="0" applyFont="1" applyFill="1" applyBorder="1" applyAlignment="1">
      <alignment horizontal="center" vertical="center" wrapText="1"/>
    </xf>
    <xf numFmtId="0" fontId="21" fillId="14" borderId="23" xfId="0" applyFont="1" applyFill="1" applyBorder="1" applyAlignment="1">
      <alignment horizontal="center" vertical="center" wrapText="1"/>
    </xf>
    <xf numFmtId="0" fontId="21" fillId="14" borderId="12" xfId="0" applyFont="1" applyFill="1" applyBorder="1" applyAlignment="1">
      <alignment horizontal="center" vertical="center" wrapText="1"/>
    </xf>
    <xf numFmtId="0" fontId="21" fillId="14" borderId="24" xfId="0" applyFont="1" applyFill="1" applyBorder="1" applyAlignment="1">
      <alignment horizontal="center" vertical="center" wrapText="1"/>
    </xf>
    <xf numFmtId="0" fontId="22" fillId="3" borderId="3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 wrapText="1"/>
    </xf>
    <xf numFmtId="0" fontId="6" fillId="20" borderId="2" xfId="0" applyFont="1" applyFill="1" applyBorder="1" applyAlignment="1">
      <alignment horizontal="center" vertical="center" wrapText="1"/>
    </xf>
    <xf numFmtId="0" fontId="6" fillId="20" borderId="51" xfId="0" applyFont="1" applyFill="1" applyBorder="1" applyAlignment="1">
      <alignment horizontal="center" vertical="center" wrapText="1"/>
    </xf>
    <xf numFmtId="0" fontId="11" fillId="21" borderId="12" xfId="0" applyFont="1" applyFill="1" applyBorder="1" applyAlignment="1">
      <alignment horizontal="center" vertical="center" wrapText="1"/>
    </xf>
    <xf numFmtId="0" fontId="11" fillId="22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11" fillId="21" borderId="17" xfId="0" applyFont="1" applyFill="1" applyBorder="1" applyAlignment="1">
      <alignment horizontal="center" vertical="center" wrapText="1"/>
    </xf>
    <xf numFmtId="0" fontId="11" fillId="22" borderId="17" xfId="0" applyFont="1" applyFill="1" applyBorder="1" applyAlignment="1">
      <alignment horizontal="center" vertical="center" wrapText="1"/>
    </xf>
    <xf numFmtId="0" fontId="11" fillId="23" borderId="17" xfId="0" applyFont="1" applyFill="1" applyBorder="1" applyAlignment="1">
      <alignment horizontal="center" vertical="center" wrapText="1"/>
    </xf>
    <xf numFmtId="0" fontId="11" fillId="24" borderId="17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1" fillId="0" borderId="0" xfId="0" applyFont="1"/>
    <xf numFmtId="0" fontId="14" fillId="25" borderId="17" xfId="0" applyFont="1" applyFill="1" applyBorder="1" applyAlignment="1">
      <alignment horizontal="left" vertical="center"/>
    </xf>
    <xf numFmtId="0" fontId="11" fillId="21" borderId="23" xfId="0" applyFont="1" applyFill="1" applyBorder="1" applyAlignment="1">
      <alignment horizontal="center" vertical="center"/>
    </xf>
    <xf numFmtId="0" fontId="11" fillId="21" borderId="12" xfId="0" applyFont="1" applyFill="1" applyBorder="1" applyAlignment="1">
      <alignment horizontal="center" vertical="center"/>
    </xf>
    <xf numFmtId="0" fontId="11" fillId="22" borderId="12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4" fillId="26" borderId="17" xfId="0" applyFont="1" applyFill="1" applyBorder="1" applyAlignment="1">
      <alignment horizontal="left" vertical="center"/>
    </xf>
    <xf numFmtId="0" fontId="11" fillId="21" borderId="25" xfId="0" applyFont="1" applyFill="1" applyBorder="1" applyAlignment="1">
      <alignment horizontal="center" vertical="center"/>
    </xf>
    <xf numFmtId="0" fontId="11" fillId="21" borderId="17" xfId="0" applyFont="1" applyFill="1" applyBorder="1" applyAlignment="1">
      <alignment horizontal="center" vertical="center"/>
    </xf>
    <xf numFmtId="0" fontId="11" fillId="22" borderId="17" xfId="0" applyFont="1" applyFill="1" applyBorder="1" applyAlignment="1">
      <alignment horizontal="center" vertical="center" wrapText="1"/>
    </xf>
    <xf numFmtId="0" fontId="14" fillId="27" borderId="17" xfId="0" applyFont="1" applyFill="1" applyBorder="1" applyAlignment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1" fillId="28" borderId="25" xfId="0" applyFont="1" applyFill="1" applyBorder="1" applyAlignment="1">
      <alignment horizontal="center" vertical="center" wrapText="1"/>
    </xf>
    <xf numFmtId="0" fontId="11" fillId="28" borderId="17" xfId="0" applyFont="1" applyFill="1" applyBorder="1" applyAlignment="1">
      <alignment horizontal="center" vertical="center" wrapText="1"/>
    </xf>
    <xf numFmtId="0" fontId="11" fillId="28" borderId="27" xfId="0" applyFont="1" applyFill="1" applyBorder="1" applyAlignment="1">
      <alignment horizontal="center" vertical="center" wrapText="1"/>
    </xf>
    <xf numFmtId="0" fontId="11" fillId="29" borderId="17" xfId="0" applyFont="1" applyFill="1" applyBorder="1" applyAlignment="1">
      <alignment horizontal="left" vertical="center" wrapText="1"/>
    </xf>
    <xf numFmtId="0" fontId="21" fillId="14" borderId="30" xfId="0" applyFont="1" applyFill="1" applyBorder="1" applyAlignment="1">
      <alignment horizontal="center" vertical="center"/>
    </xf>
    <xf numFmtId="0" fontId="21" fillId="14" borderId="31" xfId="0" applyFont="1" applyFill="1" applyBorder="1" applyAlignment="1">
      <alignment horizontal="center" vertical="center"/>
    </xf>
    <xf numFmtId="0" fontId="21" fillId="14" borderId="32" xfId="0" applyFont="1" applyFill="1" applyBorder="1" applyAlignment="1">
      <alignment horizontal="center" vertical="center"/>
    </xf>
    <xf numFmtId="0" fontId="21" fillId="14" borderId="4" xfId="0" applyFont="1" applyFill="1" applyBorder="1" applyAlignment="1">
      <alignment horizontal="center" vertical="center"/>
    </xf>
    <xf numFmtId="0" fontId="21" fillId="14" borderId="0" xfId="0" applyFont="1" applyFill="1" applyAlignment="1">
      <alignment horizontal="center" vertical="center"/>
    </xf>
    <xf numFmtId="0" fontId="21" fillId="14" borderId="5" xfId="0" applyFont="1" applyFill="1" applyBorder="1" applyAlignment="1">
      <alignment horizontal="center" vertical="center"/>
    </xf>
    <xf numFmtId="0" fontId="21" fillId="14" borderId="13" xfId="0" applyFont="1" applyFill="1" applyBorder="1" applyAlignment="1">
      <alignment horizontal="center" vertical="center"/>
    </xf>
    <xf numFmtId="0" fontId="21" fillId="14" borderId="16" xfId="0" applyFont="1" applyFill="1" applyBorder="1" applyAlignment="1">
      <alignment horizontal="center" vertical="center"/>
    </xf>
    <xf numFmtId="0" fontId="21" fillId="14" borderId="33" xfId="0" applyFont="1" applyFill="1" applyBorder="1" applyAlignment="1">
      <alignment horizontal="center" vertical="center"/>
    </xf>
    <xf numFmtId="0" fontId="33" fillId="0" borderId="27" xfId="0" applyFont="1" applyBorder="1" applyAlignment="1">
      <alignment vertical="center"/>
    </xf>
    <xf numFmtId="0" fontId="11" fillId="23" borderId="26" xfId="0" applyFont="1" applyFill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27" xfId="0" applyFont="1" applyBorder="1"/>
    <xf numFmtId="0" fontId="1" fillId="0" borderId="0" xfId="0" applyFont="1"/>
    <xf numFmtId="0" fontId="11" fillId="0" borderId="25" xfId="0" applyFont="1" applyBorder="1" applyAlignment="1">
      <alignment vertical="center" wrapText="1"/>
    </xf>
    <xf numFmtId="0" fontId="11" fillId="0" borderId="17" xfId="0" applyFont="1" applyBorder="1"/>
    <xf numFmtId="0" fontId="21" fillId="14" borderId="25" xfId="0" applyFont="1" applyFill="1" applyBorder="1" applyAlignment="1">
      <alignment horizontal="center" vertical="center"/>
    </xf>
    <xf numFmtId="0" fontId="21" fillId="14" borderId="17" xfId="0" applyFont="1" applyFill="1" applyBorder="1" applyAlignment="1">
      <alignment horizontal="center" vertical="center"/>
    </xf>
    <xf numFmtId="0" fontId="21" fillId="14" borderId="27" xfId="0" applyFont="1" applyFill="1" applyBorder="1" applyAlignment="1">
      <alignment horizontal="center" vertical="center"/>
    </xf>
    <xf numFmtId="0" fontId="11" fillId="28" borderId="28" xfId="0" applyFont="1" applyFill="1" applyBorder="1" applyAlignment="1">
      <alignment horizontal="center" vertical="center" wrapText="1"/>
    </xf>
    <xf numFmtId="0" fontId="11" fillId="28" borderId="34" xfId="0" applyFont="1" applyFill="1" applyBorder="1" applyAlignment="1">
      <alignment horizontal="center" vertical="center" wrapText="1"/>
    </xf>
    <xf numFmtId="0" fontId="11" fillId="28" borderId="48" xfId="0" applyFont="1" applyFill="1" applyBorder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 wrapText="1"/>
    </xf>
    <xf numFmtId="0" fontId="23" fillId="14" borderId="2" xfId="0" applyFont="1" applyFill="1" applyBorder="1" applyAlignment="1">
      <alignment horizontal="center" vertical="center" wrapText="1"/>
    </xf>
    <xf numFmtId="0" fontId="23" fillId="14" borderId="3" xfId="0" applyFont="1" applyFill="1" applyBorder="1" applyAlignment="1">
      <alignment horizontal="center" vertical="center" wrapText="1"/>
    </xf>
    <xf numFmtId="0" fontId="11" fillId="10" borderId="5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/>
    </xf>
    <xf numFmtId="0" fontId="23" fillId="14" borderId="2" xfId="0" applyFont="1" applyFill="1" applyBorder="1" applyAlignment="1">
      <alignment horizontal="center" vertical="center"/>
    </xf>
    <xf numFmtId="0" fontId="23" fillId="14" borderId="3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23" fillId="14" borderId="4" xfId="0" applyFont="1" applyFill="1" applyBorder="1" applyAlignment="1">
      <alignment horizontal="center" vertical="center"/>
    </xf>
    <xf numFmtId="0" fontId="23" fillId="14" borderId="0" xfId="0" applyFont="1" applyFill="1" applyAlignment="1">
      <alignment horizontal="center" vertical="center"/>
    </xf>
    <xf numFmtId="0" fontId="23" fillId="14" borderId="5" xfId="0" applyFont="1" applyFill="1" applyBorder="1" applyAlignment="1">
      <alignment horizontal="center" vertical="center"/>
    </xf>
    <xf numFmtId="0" fontId="23" fillId="14" borderId="13" xfId="0" applyFont="1" applyFill="1" applyBorder="1" applyAlignment="1">
      <alignment horizontal="center" vertical="center"/>
    </xf>
    <xf numFmtId="0" fontId="23" fillId="14" borderId="16" xfId="0" applyFont="1" applyFill="1" applyBorder="1" applyAlignment="1">
      <alignment horizontal="center" vertical="center"/>
    </xf>
    <xf numFmtId="0" fontId="23" fillId="14" borderId="33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11" fillId="26" borderId="17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24" borderId="27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6" fillId="20" borderId="3" xfId="0" applyFont="1" applyFill="1" applyBorder="1" applyAlignment="1">
      <alignment horizontal="center" vertical="center" wrapText="1"/>
    </xf>
    <xf numFmtId="0" fontId="11" fillId="26" borderId="12" xfId="0" applyFont="1" applyFill="1" applyBorder="1" applyAlignment="1">
      <alignment horizontal="center" vertical="center" wrapText="1"/>
    </xf>
    <xf numFmtId="0" fontId="11" fillId="26" borderId="17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wrapText="1"/>
    </xf>
    <xf numFmtId="0" fontId="21" fillId="14" borderId="1" xfId="0" applyFont="1" applyFill="1" applyBorder="1" applyAlignment="1">
      <alignment horizontal="center" vertical="center"/>
    </xf>
    <xf numFmtId="0" fontId="21" fillId="14" borderId="2" xfId="0" applyFont="1" applyFill="1" applyBorder="1" applyAlignment="1">
      <alignment horizontal="center" vertical="center"/>
    </xf>
    <xf numFmtId="0" fontId="21" fillId="14" borderId="3" xfId="0" applyFont="1" applyFill="1" applyBorder="1" applyAlignment="1">
      <alignment horizontal="center" vertical="center"/>
    </xf>
    <xf numFmtId="0" fontId="11" fillId="23" borderId="27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1" fillId="26" borderId="12" xfId="0" applyFont="1" applyFill="1" applyBorder="1" applyAlignment="1">
      <alignment horizontal="center" vertical="center" wrapText="1"/>
    </xf>
    <xf numFmtId="0" fontId="11" fillId="24" borderId="12" xfId="0" applyFont="1" applyFill="1" applyBorder="1" applyAlignment="1">
      <alignment horizontal="center" vertical="center" wrapText="1"/>
    </xf>
    <xf numFmtId="0" fontId="11" fillId="30" borderId="17" xfId="0" applyFont="1" applyFill="1" applyBorder="1" applyAlignment="1">
      <alignment horizontal="center" vertical="center" wrapText="1"/>
    </xf>
    <xf numFmtId="0" fontId="11" fillId="30" borderId="27" xfId="0" applyFont="1" applyFill="1" applyBorder="1" applyAlignment="1">
      <alignment horizontal="center" vertical="center" wrapText="1"/>
    </xf>
    <xf numFmtId="0" fontId="28" fillId="31" borderId="1" xfId="0" applyFont="1" applyFill="1" applyBorder="1" applyAlignment="1">
      <alignment horizontal="center" vertical="center" wrapText="1"/>
    </xf>
    <xf numFmtId="0" fontId="28" fillId="31" borderId="2" xfId="0" applyFont="1" applyFill="1" applyBorder="1" applyAlignment="1">
      <alignment horizontal="center" vertical="center" wrapText="1"/>
    </xf>
    <xf numFmtId="0" fontId="28" fillId="31" borderId="3" xfId="0" applyFont="1" applyFill="1" applyBorder="1" applyAlignment="1">
      <alignment horizontal="center" vertical="center" wrapText="1"/>
    </xf>
    <xf numFmtId="0" fontId="4" fillId="31" borderId="4" xfId="0" applyFont="1" applyFill="1" applyBorder="1" applyAlignment="1">
      <alignment horizontal="center" vertical="center" wrapText="1"/>
    </xf>
    <xf numFmtId="0" fontId="4" fillId="31" borderId="0" xfId="0" applyFont="1" applyFill="1" applyAlignment="1">
      <alignment horizontal="center" vertical="center" wrapText="1"/>
    </xf>
    <xf numFmtId="0" fontId="4" fillId="31" borderId="5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1" fillId="32" borderId="14" xfId="0" applyFont="1" applyFill="1" applyBorder="1" applyAlignment="1">
      <alignment horizontal="center" vertical="center" wrapText="1"/>
    </xf>
    <xf numFmtId="0" fontId="11" fillId="33" borderId="15" xfId="0" applyFont="1" applyFill="1" applyBorder="1" applyAlignment="1">
      <alignment horizontal="center" vertical="center" wrapText="1"/>
    </xf>
    <xf numFmtId="0" fontId="11" fillId="33" borderId="16" xfId="0" applyFont="1" applyFill="1" applyBorder="1" applyAlignment="1">
      <alignment horizontal="center" vertical="center" wrapText="1"/>
    </xf>
    <xf numFmtId="0" fontId="11" fillId="33" borderId="47" xfId="0" applyFont="1" applyFill="1" applyBorder="1" applyAlignment="1">
      <alignment horizontal="center" vertical="center" wrapText="1"/>
    </xf>
    <xf numFmtId="0" fontId="11" fillId="5" borderId="39" xfId="0" applyFont="1" applyFill="1" applyBorder="1" applyAlignment="1">
      <alignment horizontal="center" vertical="center" wrapText="1"/>
    </xf>
    <xf numFmtId="0" fontId="11" fillId="5" borderId="49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 wrapText="1"/>
    </xf>
    <xf numFmtId="0" fontId="11" fillId="3" borderId="49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32" borderId="17" xfId="0" applyFont="1" applyFill="1" applyBorder="1" applyAlignment="1">
      <alignment horizontal="center" vertical="center" wrapText="1"/>
    </xf>
    <xf numFmtId="0" fontId="11" fillId="33" borderId="17" xfId="0" applyFont="1" applyFill="1" applyBorder="1" applyAlignment="1">
      <alignment horizontal="center" vertical="center" wrapText="1"/>
    </xf>
    <xf numFmtId="0" fontId="11" fillId="34" borderId="17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21" borderId="17" xfId="0" applyFont="1" applyFill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4" fillId="35" borderId="17" xfId="0" applyFont="1" applyFill="1" applyBorder="1" applyAlignment="1">
      <alignment horizontal="left" vertical="center"/>
    </xf>
    <xf numFmtId="0" fontId="11" fillId="33" borderId="23" xfId="0" applyFont="1" applyFill="1" applyBorder="1" applyAlignment="1">
      <alignment horizontal="center" vertical="center" wrapText="1"/>
    </xf>
    <xf numFmtId="0" fontId="11" fillId="33" borderId="12" xfId="0" applyFont="1" applyFill="1" applyBorder="1" applyAlignment="1">
      <alignment horizontal="center" vertical="center" wrapText="1"/>
    </xf>
    <xf numFmtId="0" fontId="11" fillId="36" borderId="12" xfId="0" applyFont="1" applyFill="1" applyBorder="1" applyAlignment="1">
      <alignment horizontal="center" vertical="center" wrapText="1"/>
    </xf>
    <xf numFmtId="0" fontId="14" fillId="33" borderId="17" xfId="0" applyFont="1" applyFill="1" applyBorder="1" applyAlignment="1">
      <alignment horizontal="left" vertical="center"/>
    </xf>
    <xf numFmtId="0" fontId="11" fillId="23" borderId="25" xfId="0" applyFont="1" applyFill="1" applyBorder="1" applyAlignment="1">
      <alignment horizontal="center" vertical="center" wrapText="1"/>
    </xf>
    <xf numFmtId="0" fontId="11" fillId="33" borderId="25" xfId="0" applyFont="1" applyFill="1" applyBorder="1" applyAlignment="1">
      <alignment horizontal="center" vertical="center" wrapText="1"/>
    </xf>
    <xf numFmtId="0" fontId="11" fillId="36" borderId="17" xfId="0" applyFont="1" applyFill="1" applyBorder="1" applyAlignment="1">
      <alignment horizontal="center" vertical="center" wrapText="1"/>
    </xf>
    <xf numFmtId="0" fontId="11" fillId="34" borderId="17" xfId="0" applyFont="1" applyFill="1" applyBorder="1" applyAlignment="1">
      <alignment horizontal="left" vertical="center" wrapText="1"/>
    </xf>
    <xf numFmtId="0" fontId="14" fillId="3" borderId="17" xfId="0" applyFont="1" applyFill="1" applyBorder="1" applyAlignment="1">
      <alignment horizontal="left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33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horizontal="left" vertical="center" wrapText="1"/>
    </xf>
    <xf numFmtId="0" fontId="2" fillId="0" borderId="17" xfId="0" applyFont="1" applyBorder="1"/>
    <xf numFmtId="0" fontId="2" fillId="0" borderId="27" xfId="0" applyFont="1" applyBorder="1"/>
    <xf numFmtId="0" fontId="11" fillId="5" borderId="25" xfId="0" applyFont="1" applyFill="1" applyBorder="1" applyAlignment="1">
      <alignment horizontal="center" vertical="center" wrapText="1"/>
    </xf>
    <xf numFmtId="0" fontId="11" fillId="34" borderId="27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1" fillId="21" borderId="27" xfId="0" applyFont="1" applyFill="1" applyBorder="1" applyAlignment="1">
      <alignment horizontal="center" vertical="center" wrapText="1"/>
    </xf>
    <xf numFmtId="0" fontId="11" fillId="12" borderId="52" xfId="0" applyFont="1" applyFill="1" applyBorder="1" applyAlignment="1">
      <alignment horizontal="center" vertical="center" wrapText="1"/>
    </xf>
    <xf numFmtId="0" fontId="11" fillId="12" borderId="53" xfId="0" applyFont="1" applyFill="1" applyBorder="1" applyAlignment="1">
      <alignment horizontal="center" vertical="center" wrapText="1"/>
    </xf>
    <xf numFmtId="0" fontId="11" fillId="32" borderId="57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47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47" xfId="0" applyFont="1" applyFill="1" applyBorder="1" applyAlignment="1">
      <alignment horizontal="center" vertical="center" wrapText="1"/>
    </xf>
    <xf numFmtId="0" fontId="11" fillId="32" borderId="47" xfId="0" applyFont="1" applyFill="1" applyBorder="1" applyAlignment="1">
      <alignment horizontal="center" vertical="center" wrapText="1"/>
    </xf>
    <xf numFmtId="0" fontId="36" fillId="33" borderId="17" xfId="0" applyFont="1" applyFill="1" applyBorder="1" applyAlignment="1">
      <alignment horizontal="center" vertical="center" wrapText="1"/>
    </xf>
    <xf numFmtId="0" fontId="36" fillId="4" borderId="17" xfId="0" applyFont="1" applyFill="1" applyBorder="1" applyAlignment="1">
      <alignment horizontal="center" vertical="center" wrapText="1"/>
    </xf>
    <xf numFmtId="0" fontId="36" fillId="5" borderId="17" xfId="0" applyFont="1" applyFill="1" applyBorder="1" applyAlignment="1">
      <alignment horizontal="center" vertical="center" wrapText="1"/>
    </xf>
    <xf numFmtId="0" fontId="36" fillId="23" borderId="17" xfId="0" applyFont="1" applyFill="1" applyBorder="1" applyAlignment="1">
      <alignment horizontal="center" vertical="center" wrapText="1"/>
    </xf>
    <xf numFmtId="0" fontId="36" fillId="3" borderId="17" xfId="0" applyFont="1" applyFill="1" applyBorder="1" applyAlignment="1">
      <alignment horizontal="center" vertical="center" wrapText="1"/>
    </xf>
    <xf numFmtId="0" fontId="36" fillId="21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7" fillId="3" borderId="25" xfId="0" applyFont="1" applyFill="1" applyBorder="1" applyAlignment="1">
      <alignment horizontal="center" vertical="center" wrapText="1"/>
    </xf>
    <xf numFmtId="0" fontId="37" fillId="3" borderId="17" xfId="0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38" fillId="0" borderId="3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1" fillId="37" borderId="27" xfId="0" applyFont="1" applyFill="1" applyBorder="1" applyAlignment="1">
      <alignment horizontal="center" vertical="center" wrapText="1"/>
    </xf>
    <xf numFmtId="0" fontId="11" fillId="36" borderId="27" xfId="0" applyFont="1" applyFill="1" applyBorder="1" applyAlignment="1">
      <alignment horizontal="center" vertical="center" wrapText="1"/>
    </xf>
    <xf numFmtId="0" fontId="11" fillId="21" borderId="25" xfId="0" applyFont="1" applyFill="1" applyBorder="1" applyAlignment="1">
      <alignment horizontal="center" vertical="center" wrapText="1"/>
    </xf>
    <xf numFmtId="0" fontId="11" fillId="36" borderId="25" xfId="0" applyFont="1" applyFill="1" applyBorder="1" applyAlignment="1">
      <alignment horizontal="center" vertical="center" wrapText="1"/>
    </xf>
    <xf numFmtId="0" fontId="11" fillId="10" borderId="23" xfId="0" applyFont="1" applyFill="1" applyBorder="1" applyAlignment="1">
      <alignment horizontal="center" vertical="center" wrapText="1"/>
    </xf>
    <xf numFmtId="164" fontId="11" fillId="10" borderId="24" xfId="0" applyNumberFormat="1" applyFont="1" applyFill="1" applyBorder="1" applyAlignment="1">
      <alignment horizontal="center" vertical="center" wrapText="1"/>
    </xf>
    <xf numFmtId="0" fontId="21" fillId="14" borderId="49" xfId="0" applyFont="1" applyFill="1" applyBorder="1" applyAlignment="1">
      <alignment horizontal="center" vertical="center" wrapText="1"/>
    </xf>
    <xf numFmtId="164" fontId="11" fillId="10" borderId="50" xfId="0" applyNumberFormat="1" applyFont="1" applyFill="1" applyBorder="1" applyAlignment="1">
      <alignment horizontal="center" vertical="center" wrapText="1"/>
    </xf>
    <xf numFmtId="0" fontId="21" fillId="14" borderId="37" xfId="0" applyFont="1" applyFill="1" applyBorder="1" applyAlignment="1">
      <alignment horizontal="center" vertical="center" wrapText="1"/>
    </xf>
    <xf numFmtId="0" fontId="21" fillId="14" borderId="58" xfId="0" applyFont="1" applyFill="1" applyBorder="1" applyAlignment="1">
      <alignment horizontal="center" vertical="center" wrapText="1"/>
    </xf>
    <xf numFmtId="0" fontId="11" fillId="12" borderId="47" xfId="0" applyFont="1" applyFill="1" applyBorder="1" applyAlignment="1">
      <alignment horizontal="center" vertical="center" wrapText="1"/>
    </xf>
    <xf numFmtId="0" fontId="11" fillId="12" borderId="14" xfId="0" applyFont="1" applyFill="1" applyBorder="1" applyAlignment="1">
      <alignment horizontal="center" vertical="center" wrapText="1"/>
    </xf>
    <xf numFmtId="0" fontId="11" fillId="12" borderId="50" xfId="0" applyFont="1" applyFill="1" applyBorder="1" applyAlignment="1">
      <alignment horizontal="center" vertical="center" wrapText="1"/>
    </xf>
    <xf numFmtId="0" fontId="11" fillId="12" borderId="37" xfId="0" applyFont="1" applyFill="1" applyBorder="1" applyAlignment="1">
      <alignment horizontal="center" vertical="center" wrapText="1"/>
    </xf>
    <xf numFmtId="0" fontId="11" fillId="10" borderId="28" xfId="0" applyFont="1" applyFill="1" applyBorder="1" applyAlignment="1">
      <alignment horizontal="center" vertical="center" wrapText="1"/>
    </xf>
    <xf numFmtId="164" fontId="11" fillId="10" borderId="54" xfId="0" applyNumberFormat="1" applyFont="1" applyFill="1" applyBorder="1" applyAlignment="1">
      <alignment horizontal="center" vertical="center" wrapText="1"/>
    </xf>
    <xf numFmtId="0" fontId="11" fillId="32" borderId="59" xfId="0" applyFont="1" applyFill="1" applyBorder="1" applyAlignment="1">
      <alignment horizontal="center" vertical="center" wrapText="1"/>
    </xf>
    <xf numFmtId="0" fontId="11" fillId="33" borderId="39" xfId="0" applyFont="1" applyFill="1" applyBorder="1" applyAlignment="1">
      <alignment horizontal="center" vertical="center" wrapText="1"/>
    </xf>
    <xf numFmtId="0" fontId="11" fillId="33" borderId="60" xfId="0" applyFont="1" applyFill="1" applyBorder="1" applyAlignment="1">
      <alignment horizontal="center" vertical="center" wrapText="1"/>
    </xf>
    <xf numFmtId="0" fontId="11" fillId="33" borderId="49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vertical="center" wrapText="1"/>
    </xf>
    <xf numFmtId="0" fontId="14" fillId="0" borderId="3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9" fillId="0" borderId="17" xfId="0" applyFont="1" applyBorder="1" applyAlignment="1">
      <alignment vertical="center" wrapText="1"/>
    </xf>
    <xf numFmtId="0" fontId="39" fillId="0" borderId="27" xfId="0" applyFont="1" applyBorder="1" applyAlignment="1">
      <alignment vertical="center" wrapText="1"/>
    </xf>
    <xf numFmtId="0" fontId="11" fillId="3" borderId="27" xfId="0" applyFont="1" applyFill="1" applyBorder="1" applyAlignment="1">
      <alignment horizontal="center" vertical="center" wrapText="1"/>
    </xf>
    <xf numFmtId="164" fontId="11" fillId="10" borderId="27" xfId="0" applyNumberFormat="1" applyFont="1" applyFill="1" applyBorder="1" applyAlignment="1">
      <alignment horizontal="center" vertical="center" wrapText="1"/>
    </xf>
    <xf numFmtId="164" fontId="11" fillId="10" borderId="29" xfId="0" applyNumberFormat="1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1" fillId="32" borderId="10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43" xfId="0" applyFont="1" applyFill="1" applyBorder="1" applyAlignment="1">
      <alignment horizontal="center" vertical="center" wrapText="1"/>
    </xf>
    <xf numFmtId="0" fontId="11" fillId="33" borderId="49" xfId="0" applyFont="1" applyFill="1" applyBorder="1" applyAlignment="1">
      <alignment horizontal="center" vertical="center" wrapText="1"/>
    </xf>
    <xf numFmtId="0" fontId="11" fillId="36" borderId="10" xfId="0" applyFont="1" applyFill="1" applyBorder="1" applyAlignment="1">
      <alignment horizontal="center" vertical="center" wrapText="1"/>
    </xf>
    <xf numFmtId="0" fontId="11" fillId="23" borderId="37" xfId="0" applyFont="1" applyFill="1" applyBorder="1" applyAlignment="1">
      <alignment horizontal="center" vertical="center" wrapText="1"/>
    </xf>
    <xf numFmtId="0" fontId="11" fillId="33" borderId="37" xfId="0" applyFont="1" applyFill="1" applyBorder="1" applyAlignment="1">
      <alignment horizontal="center" vertical="center" wrapText="1"/>
    </xf>
    <xf numFmtId="0" fontId="11" fillId="36" borderId="14" xfId="0" applyFont="1" applyFill="1" applyBorder="1" applyAlignment="1">
      <alignment horizontal="center" vertical="center" wrapText="1"/>
    </xf>
    <xf numFmtId="0" fontId="11" fillId="12" borderId="61" xfId="0" applyFont="1" applyFill="1" applyBorder="1" applyAlignment="1">
      <alignment horizontal="center" vertical="center" wrapText="1"/>
    </xf>
    <xf numFmtId="0" fontId="11" fillId="33" borderId="47" xfId="0" applyFont="1" applyFill="1" applyBorder="1" applyAlignment="1">
      <alignment horizontal="center" vertical="center" wrapText="1"/>
    </xf>
    <xf numFmtId="0" fontId="11" fillId="33" borderId="14" xfId="0" applyFont="1" applyFill="1" applyBorder="1" applyAlignment="1">
      <alignment horizontal="center" vertical="center" wrapText="1"/>
    </xf>
    <xf numFmtId="0" fontId="33" fillId="0" borderId="27" xfId="0" applyFont="1" applyBorder="1" applyAlignment="1">
      <alignment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11" fillId="37" borderId="17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164" fontId="18" fillId="10" borderId="29" xfId="0" applyNumberFormat="1" applyFont="1" applyFill="1" applyBorder="1" applyAlignment="1">
      <alignment horizontal="center" vertical="center" wrapText="1"/>
    </xf>
    <xf numFmtId="0" fontId="11" fillId="12" borderId="62" xfId="0" applyFont="1" applyFill="1" applyBorder="1" applyAlignment="1">
      <alignment horizontal="center" vertical="center" wrapText="1"/>
    </xf>
    <xf numFmtId="0" fontId="11" fillId="12" borderId="6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38" borderId="12" xfId="0" applyFont="1" applyFill="1" applyBorder="1" applyAlignment="1">
      <alignment horizontal="center" vertical="center" wrapText="1"/>
    </xf>
    <xf numFmtId="0" fontId="11" fillId="39" borderId="12" xfId="0" applyFont="1" applyFill="1" applyBorder="1" applyAlignment="1">
      <alignment horizontal="center" vertical="center" wrapText="1"/>
    </xf>
    <xf numFmtId="0" fontId="11" fillId="33" borderId="12" xfId="0" applyFont="1" applyFill="1" applyBorder="1" applyAlignment="1">
      <alignment horizontal="center" vertical="center" wrapText="1"/>
    </xf>
    <xf numFmtId="0" fontId="12" fillId="24" borderId="10" xfId="0" applyFont="1" applyFill="1" applyBorder="1" applyAlignment="1">
      <alignment horizontal="center" vertical="center" wrapText="1"/>
    </xf>
    <xf numFmtId="0" fontId="11" fillId="38" borderId="17" xfId="0" applyFont="1" applyFill="1" applyBorder="1" applyAlignment="1">
      <alignment horizontal="center" vertical="center" wrapText="1"/>
    </xf>
    <xf numFmtId="0" fontId="12" fillId="26" borderId="17" xfId="0" applyFont="1" applyFill="1" applyBorder="1" applyAlignment="1">
      <alignment horizontal="center" vertical="center" wrapText="1"/>
    </xf>
    <xf numFmtId="0" fontId="40" fillId="40" borderId="17" xfId="0" applyFont="1" applyFill="1" applyBorder="1" applyAlignment="1">
      <alignment horizontal="center" vertical="center" wrapText="1"/>
    </xf>
    <xf numFmtId="0" fontId="12" fillId="39" borderId="17" xfId="0" applyFont="1" applyFill="1" applyBorder="1" applyAlignment="1">
      <alignment horizontal="center" vertical="center" wrapText="1"/>
    </xf>
    <xf numFmtId="0" fontId="12" fillId="32" borderId="17" xfId="0" applyFont="1" applyFill="1" applyBorder="1" applyAlignment="1">
      <alignment horizontal="center" vertical="center" wrapText="1"/>
    </xf>
    <xf numFmtId="0" fontId="12" fillId="33" borderId="17" xfId="0" applyFont="1" applyFill="1" applyBorder="1" applyAlignment="1">
      <alignment horizontal="center" vertical="center" wrapText="1"/>
    </xf>
    <xf numFmtId="0" fontId="12" fillId="37" borderId="17" xfId="0" applyFont="1" applyFill="1" applyBorder="1" applyAlignment="1">
      <alignment horizontal="center" vertical="center" wrapText="1"/>
    </xf>
    <xf numFmtId="0" fontId="12" fillId="24" borderId="14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6" fillId="3" borderId="65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1" fillId="38" borderId="17" xfId="0" applyFont="1" applyFill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36" fillId="3" borderId="66" xfId="0" applyFont="1" applyFill="1" applyBorder="1" applyAlignment="1">
      <alignment horizontal="center"/>
    </xf>
    <xf numFmtId="0" fontId="14" fillId="41" borderId="17" xfId="0" applyFont="1" applyFill="1" applyBorder="1" applyAlignment="1">
      <alignment horizontal="left" vertical="center"/>
    </xf>
    <xf numFmtId="0" fontId="40" fillId="40" borderId="17" xfId="0" applyFont="1" applyFill="1" applyBorder="1" applyAlignment="1">
      <alignment horizontal="left" vertical="center"/>
    </xf>
    <xf numFmtId="0" fontId="14" fillId="39" borderId="17" xfId="0" applyFont="1" applyFill="1" applyBorder="1" applyAlignment="1">
      <alignment horizontal="left" vertical="center"/>
    </xf>
    <xf numFmtId="0" fontId="11" fillId="22" borderId="37" xfId="0" applyFont="1" applyFill="1" applyBorder="1" applyAlignment="1">
      <alignment horizontal="center" vertical="center"/>
    </xf>
    <xf numFmtId="0" fontId="11" fillId="22" borderId="17" xfId="0" applyFont="1" applyFill="1" applyBorder="1" applyAlignment="1">
      <alignment horizontal="center" vertical="center"/>
    </xf>
    <xf numFmtId="0" fontId="11" fillId="38" borderId="17" xfId="0" applyFont="1" applyFill="1" applyBorder="1" applyAlignment="1">
      <alignment horizontal="center" vertical="center"/>
    </xf>
    <xf numFmtId="0" fontId="11" fillId="36" borderId="17" xfId="0" applyFont="1" applyFill="1" applyBorder="1" applyAlignment="1">
      <alignment horizontal="center" vertical="center"/>
    </xf>
    <xf numFmtId="0" fontId="11" fillId="0" borderId="41" xfId="0" applyFont="1" applyBorder="1" applyAlignment="1">
      <alignment vertical="center" wrapText="1"/>
    </xf>
    <xf numFmtId="0" fontId="14" fillId="0" borderId="0" xfId="0" applyFont="1" applyAlignment="1">
      <alignment horizontal="left"/>
    </xf>
    <xf numFmtId="0" fontId="11" fillId="33" borderId="17" xfId="0" applyFont="1" applyFill="1" applyBorder="1" applyAlignment="1">
      <alignment horizontal="left" vertical="center"/>
    </xf>
    <xf numFmtId="0" fontId="11" fillId="4" borderId="17" xfId="0" applyFont="1" applyFill="1" applyBorder="1" applyAlignment="1">
      <alignment horizontal="left" vertical="center"/>
    </xf>
    <xf numFmtId="0" fontId="11" fillId="37" borderId="17" xfId="0" applyFont="1" applyFill="1" applyBorder="1" applyAlignment="1">
      <alignment horizontal="left" vertical="center"/>
    </xf>
    <xf numFmtId="0" fontId="11" fillId="24" borderId="17" xfId="0" applyFont="1" applyFill="1" applyBorder="1" applyAlignment="1">
      <alignment horizontal="left" vertical="center"/>
    </xf>
    <xf numFmtId="0" fontId="11" fillId="26" borderId="37" xfId="0" applyFont="1" applyFill="1" applyBorder="1" applyAlignment="1">
      <alignment horizontal="center" vertical="center" wrapText="1"/>
    </xf>
    <xf numFmtId="0" fontId="11" fillId="39" borderId="17" xfId="0" applyFont="1" applyFill="1" applyBorder="1" applyAlignment="1">
      <alignment horizontal="center" vertical="center"/>
    </xf>
    <xf numFmtId="0" fontId="11" fillId="39" borderId="27" xfId="0" applyFont="1" applyFill="1" applyBorder="1" applyAlignment="1">
      <alignment horizontal="center" vertical="center"/>
    </xf>
    <xf numFmtId="0" fontId="11" fillId="26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/>
    </xf>
    <xf numFmtId="0" fontId="11" fillId="33" borderId="37" xfId="0" applyFont="1" applyFill="1" applyBorder="1" applyAlignment="1">
      <alignment horizontal="center" vertical="center"/>
    </xf>
    <xf numFmtId="0" fontId="11" fillId="33" borderId="17" xfId="0" applyFont="1" applyFill="1" applyBorder="1" applyAlignment="1">
      <alignment horizontal="center" vertical="center"/>
    </xf>
    <xf numFmtId="0" fontId="11" fillId="6" borderId="37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/>
    </xf>
    <xf numFmtId="0" fontId="40" fillId="40" borderId="17" xfId="0" applyFont="1" applyFill="1" applyBorder="1" applyAlignment="1">
      <alignment horizontal="center" vertical="center"/>
    </xf>
    <xf numFmtId="0" fontId="40" fillId="40" borderId="27" xfId="0" applyFont="1" applyFill="1" applyBorder="1" applyAlignment="1">
      <alignment horizontal="center" vertical="center"/>
    </xf>
    <xf numFmtId="0" fontId="11" fillId="24" borderId="17" xfId="0" applyFont="1" applyFill="1" applyBorder="1" applyAlignment="1">
      <alignment horizontal="center" vertical="center"/>
    </xf>
    <xf numFmtId="0" fontId="11" fillId="37" borderId="17" xfId="0" applyFont="1" applyFill="1" applyBorder="1" applyAlignment="1">
      <alignment horizontal="center" vertical="center"/>
    </xf>
    <xf numFmtId="0" fontId="11" fillId="37" borderId="27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 wrapText="1"/>
    </xf>
    <xf numFmtId="0" fontId="36" fillId="12" borderId="32" xfId="0" applyFont="1" applyFill="1" applyBorder="1" applyAlignment="1">
      <alignment horizontal="center" vertical="center" wrapText="1"/>
    </xf>
    <xf numFmtId="0" fontId="11" fillId="15" borderId="17" xfId="0" applyFont="1" applyFill="1" applyBorder="1" applyAlignment="1">
      <alignment vertical="center" wrapText="1"/>
    </xf>
    <xf numFmtId="0" fontId="2" fillId="0" borderId="37" xfId="0" applyFont="1" applyBorder="1"/>
    <xf numFmtId="0" fontId="44" fillId="3" borderId="4" xfId="0" applyFont="1" applyFill="1" applyBorder="1" applyAlignment="1">
      <alignment horizontal="center" vertical="center" wrapText="1"/>
    </xf>
    <xf numFmtId="0" fontId="44" fillId="3" borderId="0" xfId="0" applyFont="1" applyFill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0" fontId="44" fillId="3" borderId="3" xfId="0" applyFont="1" applyFill="1" applyBorder="1" applyAlignment="1">
      <alignment horizontal="center" vertical="center" wrapText="1"/>
    </xf>
    <xf numFmtId="0" fontId="44" fillId="3" borderId="7" xfId="0" applyFont="1" applyFill="1" applyBorder="1" applyAlignment="1">
      <alignment horizontal="center" vertical="center" wrapText="1"/>
    </xf>
    <xf numFmtId="0" fontId="44" fillId="3" borderId="8" xfId="0" applyFont="1" applyFill="1" applyBorder="1" applyAlignment="1">
      <alignment horizontal="center" vertical="center" wrapText="1"/>
    </xf>
    <xf numFmtId="0" fontId="11" fillId="10" borderId="67" xfId="0" applyFont="1" applyFill="1" applyBorder="1" applyAlignment="1">
      <alignment horizontal="center" vertical="center" wrapText="1"/>
    </xf>
    <xf numFmtId="0" fontId="21" fillId="14" borderId="7" xfId="0" applyFont="1" applyFill="1" applyBorder="1" applyAlignment="1">
      <alignment horizontal="center" vertical="center"/>
    </xf>
    <xf numFmtId="0" fontId="21" fillId="14" borderId="8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0" fontId="36" fillId="3" borderId="68" xfId="0" applyFont="1" applyFill="1" applyBorder="1" applyAlignment="1">
      <alignment horizontal="center"/>
    </xf>
    <xf numFmtId="0" fontId="28" fillId="31" borderId="51" xfId="0" applyFont="1" applyFill="1" applyBorder="1" applyAlignment="1">
      <alignment horizontal="center" vertical="center" wrapText="1"/>
    </xf>
    <xf numFmtId="0" fontId="4" fillId="31" borderId="69" xfId="0" applyFont="1" applyFill="1" applyBorder="1" applyAlignment="1">
      <alignment horizontal="center" vertical="center" wrapText="1"/>
    </xf>
    <xf numFmtId="0" fontId="10" fillId="3" borderId="70" xfId="0" applyFont="1" applyFill="1" applyBorder="1" applyAlignment="1">
      <alignment horizontal="center" vertical="center" wrapText="1"/>
    </xf>
    <xf numFmtId="0" fontId="11" fillId="38" borderId="1" xfId="0" applyFont="1" applyFill="1" applyBorder="1" applyAlignment="1">
      <alignment horizontal="center" vertical="center" wrapText="1"/>
    </xf>
    <xf numFmtId="0" fontId="11" fillId="38" borderId="3" xfId="0" applyFont="1" applyFill="1" applyBorder="1" applyAlignment="1">
      <alignment horizontal="center" vertical="center" wrapText="1"/>
    </xf>
    <xf numFmtId="0" fontId="11" fillId="26" borderId="4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1" fillId="38" borderId="13" xfId="0" applyFont="1" applyFill="1" applyBorder="1" applyAlignment="1">
      <alignment horizontal="center" vertical="center" wrapText="1"/>
    </xf>
    <xf numFmtId="0" fontId="11" fillId="38" borderId="33" xfId="0" applyFont="1" applyFill="1" applyBorder="1" applyAlignment="1">
      <alignment horizontal="center" vertical="center" wrapText="1"/>
    </xf>
    <xf numFmtId="0" fontId="12" fillId="26" borderId="37" xfId="0" applyFont="1" applyFill="1" applyBorder="1" applyAlignment="1">
      <alignment horizontal="center" vertical="center" wrapText="1"/>
    </xf>
    <xf numFmtId="0" fontId="10" fillId="3" borderId="71" xfId="0" applyFont="1" applyFill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20" fillId="3" borderId="65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/>
    </xf>
    <xf numFmtId="0" fontId="11" fillId="26" borderId="25" xfId="0" applyFont="1" applyFill="1" applyBorder="1" applyAlignment="1">
      <alignment horizontal="center" vertical="center" wrapText="1"/>
    </xf>
    <xf numFmtId="0" fontId="36" fillId="0" borderId="27" xfId="0" applyFont="1" applyBorder="1" applyAlignment="1">
      <alignment vertical="center" wrapText="1"/>
    </xf>
    <xf numFmtId="0" fontId="36" fillId="15" borderId="17" xfId="0" applyFont="1" applyFill="1" applyBorder="1" applyAlignment="1">
      <alignment vertical="center" wrapText="1"/>
    </xf>
    <xf numFmtId="0" fontId="1" fillId="15" borderId="27" xfId="0" applyFont="1" applyFill="1" applyBorder="1"/>
    <xf numFmtId="0" fontId="18" fillId="10" borderId="17" xfId="0" applyFont="1" applyFill="1" applyBorder="1" applyAlignment="1">
      <alignment horizontal="center" vertical="center" wrapText="1"/>
    </xf>
    <xf numFmtId="164" fontId="18" fillId="10" borderId="17" xfId="0" applyNumberFormat="1" applyFont="1" applyFill="1" applyBorder="1" applyAlignment="1">
      <alignment horizontal="center" vertical="center" wrapText="1"/>
    </xf>
    <xf numFmtId="0" fontId="11" fillId="24" borderId="14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vertical="center" wrapText="1"/>
    </xf>
    <xf numFmtId="0" fontId="1" fillId="15" borderId="50" xfId="0" applyFont="1" applyFill="1" applyBorder="1"/>
    <xf numFmtId="0" fontId="36" fillId="15" borderId="27" xfId="0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horizontal="center" vertical="center" wrapText="1"/>
    </xf>
    <xf numFmtId="0" fontId="44" fillId="3" borderId="6" xfId="0" applyFont="1" applyFill="1" applyBorder="1" applyAlignment="1">
      <alignment horizontal="center" vertical="center" wrapText="1"/>
    </xf>
    <xf numFmtId="0" fontId="21" fillId="14" borderId="43" xfId="0" applyFont="1" applyFill="1" applyBorder="1" applyAlignment="1">
      <alignment horizontal="center" vertical="center"/>
    </xf>
    <xf numFmtId="0" fontId="21" fillId="14" borderId="45" xfId="0" applyFont="1" applyFill="1" applyBorder="1" applyAlignment="1">
      <alignment horizontal="center" vertical="center"/>
    </xf>
    <xf numFmtId="0" fontId="20" fillId="3" borderId="66" xfId="0" applyFont="1" applyFill="1" applyBorder="1" applyAlignment="1">
      <alignment horizontal="center" vertical="center" wrapText="1"/>
    </xf>
    <xf numFmtId="0" fontId="20" fillId="3" borderId="68" xfId="0" applyFont="1" applyFill="1" applyBorder="1" applyAlignment="1">
      <alignment horizontal="center" vertical="center" wrapText="1"/>
    </xf>
    <xf numFmtId="0" fontId="10" fillId="3" borderId="72" xfId="0" applyFont="1" applyFill="1" applyBorder="1" applyAlignment="1">
      <alignment horizontal="center" vertical="center" wrapText="1"/>
    </xf>
    <xf numFmtId="0" fontId="11" fillId="38" borderId="59" xfId="0" applyFont="1" applyFill="1" applyBorder="1" applyAlignment="1">
      <alignment horizontal="center" vertical="center" wrapText="1"/>
    </xf>
    <xf numFmtId="0" fontId="10" fillId="3" borderId="73" xfId="0" applyFont="1" applyFill="1" applyBorder="1" applyAlignment="1">
      <alignment horizontal="center" vertical="center" wrapText="1"/>
    </xf>
    <xf numFmtId="0" fontId="11" fillId="38" borderId="47" xfId="0" applyFont="1" applyFill="1" applyBorder="1" applyAlignment="1">
      <alignment horizontal="center" vertical="center" wrapText="1"/>
    </xf>
    <xf numFmtId="0" fontId="10" fillId="3" borderId="74" xfId="0" applyFont="1" applyFill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/>
    </xf>
    <xf numFmtId="164" fontId="14" fillId="10" borderId="12" xfId="0" applyNumberFormat="1" applyFont="1" applyFill="1" applyBorder="1" applyAlignment="1">
      <alignment horizontal="center" vertical="center" wrapText="1"/>
    </xf>
    <xf numFmtId="0" fontId="11" fillId="22" borderId="12" xfId="0" applyFont="1" applyFill="1" applyBorder="1" applyAlignment="1">
      <alignment horizontal="center" vertical="center"/>
    </xf>
    <xf numFmtId="0" fontId="11" fillId="38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1" fillId="37" borderId="12" xfId="0" applyFont="1" applyFill="1" applyBorder="1" applyAlignment="1">
      <alignment horizontal="center" vertical="center"/>
    </xf>
    <xf numFmtId="0" fontId="11" fillId="0" borderId="24" xfId="0" applyFont="1" applyBorder="1"/>
    <xf numFmtId="164" fontId="14" fillId="10" borderId="17" xfId="0" applyNumberFormat="1" applyFont="1" applyFill="1" applyBorder="1" applyAlignment="1">
      <alignment horizontal="center" vertical="center" wrapText="1"/>
    </xf>
    <xf numFmtId="0" fontId="36" fillId="12" borderId="17" xfId="0" applyFont="1" applyFill="1" applyBorder="1" applyAlignment="1">
      <alignment horizontal="center" vertical="center" wrapText="1"/>
    </xf>
    <xf numFmtId="0" fontId="36" fillId="12" borderId="27" xfId="0" applyFont="1" applyFill="1" applyBorder="1" applyAlignment="1">
      <alignment horizontal="center" vertical="center" wrapText="1"/>
    </xf>
    <xf numFmtId="0" fontId="36" fillId="15" borderId="27" xfId="0" applyFont="1" applyFill="1" applyBorder="1" applyAlignment="1">
      <alignment vertical="center" wrapText="1"/>
    </xf>
    <xf numFmtId="0" fontId="11" fillId="26" borderId="27" xfId="0" applyFont="1" applyFill="1" applyBorder="1" applyAlignment="1">
      <alignment horizontal="center" vertical="center" wrapText="1"/>
    </xf>
    <xf numFmtId="164" fontId="18" fillId="10" borderId="34" xfId="0" applyNumberFormat="1" applyFont="1" applyFill="1" applyBorder="1" applyAlignment="1">
      <alignment horizontal="center" vertical="center" wrapText="1"/>
    </xf>
    <xf numFmtId="0" fontId="36" fillId="12" borderId="34" xfId="0" applyFont="1" applyFill="1" applyBorder="1" applyAlignment="1">
      <alignment horizontal="center" vertical="center" wrapText="1"/>
    </xf>
    <xf numFmtId="0" fontId="36" fillId="12" borderId="48" xfId="0" applyFont="1" applyFill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46" fillId="0" borderId="76" xfId="0" applyFont="1" applyBorder="1" applyAlignment="1">
      <alignment horizontal="center" vertical="center" wrapText="1"/>
    </xf>
    <xf numFmtId="0" fontId="46" fillId="0" borderId="77" xfId="0" applyFont="1" applyBorder="1" applyAlignment="1">
      <alignment horizontal="center" vertical="center" wrapText="1"/>
    </xf>
    <xf numFmtId="164" fontId="14" fillId="10" borderId="14" xfId="0" applyNumberFormat="1" applyFont="1" applyFill="1" applyBorder="1" applyAlignment="1">
      <alignment horizontal="center" vertical="center" wrapText="1"/>
    </xf>
    <xf numFmtId="0" fontId="11" fillId="39" borderId="14" xfId="0" applyFont="1" applyFill="1" applyBorder="1" applyAlignment="1">
      <alignment horizontal="center" vertical="center"/>
    </xf>
    <xf numFmtId="0" fontId="1" fillId="0" borderId="14" xfId="0" applyFont="1" applyBorder="1"/>
    <xf numFmtId="0" fontId="11" fillId="36" borderId="14" xfId="0" applyFont="1" applyFill="1" applyBorder="1" applyAlignment="1">
      <alignment horizontal="center" vertical="center"/>
    </xf>
    <xf numFmtId="0" fontId="11" fillId="0" borderId="50" xfId="0" applyFont="1" applyBorder="1" applyAlignment="1">
      <alignment vertical="center" wrapText="1"/>
    </xf>
    <xf numFmtId="0" fontId="1" fillId="0" borderId="17" xfId="0" applyFont="1" applyBorder="1"/>
    <xf numFmtId="0" fontId="44" fillId="3" borderId="25" xfId="0" applyFont="1" applyFill="1" applyBorder="1" applyAlignment="1">
      <alignment horizontal="center" vertical="center" wrapText="1"/>
    </xf>
    <xf numFmtId="0" fontId="44" fillId="3" borderId="17" xfId="0" applyFont="1" applyFill="1" applyBorder="1" applyAlignment="1">
      <alignment horizontal="center" vertical="center" wrapText="1"/>
    </xf>
    <xf numFmtId="0" fontId="44" fillId="3" borderId="27" xfId="0" applyFont="1" applyFill="1" applyBorder="1" applyAlignment="1">
      <alignment horizontal="center" vertical="center" wrapText="1"/>
    </xf>
    <xf numFmtId="164" fontId="11" fillId="10" borderId="17" xfId="0" applyNumberFormat="1" applyFont="1" applyFill="1" applyBorder="1" applyAlignment="1">
      <alignment horizontal="center" vertical="center" wrapText="1"/>
    </xf>
    <xf numFmtId="0" fontId="1" fillId="15" borderId="17" xfId="0" applyFont="1" applyFill="1" applyBorder="1"/>
    <xf numFmtId="164" fontId="11" fillId="10" borderId="34" xfId="0" applyNumberFormat="1" applyFont="1" applyFill="1" applyBorder="1" applyAlignment="1">
      <alignment horizontal="center" vertical="center" wrapText="1"/>
    </xf>
    <xf numFmtId="0" fontId="21" fillId="14" borderId="34" xfId="0" applyFont="1" applyFill="1" applyBorder="1" applyAlignment="1">
      <alignment horizontal="center" vertical="center"/>
    </xf>
    <xf numFmtId="0" fontId="21" fillId="14" borderId="48" xfId="0" applyFont="1" applyFill="1" applyBorder="1" applyAlignment="1">
      <alignment horizontal="center" vertical="center"/>
    </xf>
    <xf numFmtId="0" fontId="12" fillId="24" borderId="12" xfId="0" applyFont="1" applyFill="1" applyBorder="1" applyAlignment="1">
      <alignment horizontal="center" vertical="center" wrapText="1"/>
    </xf>
    <xf numFmtId="0" fontId="12" fillId="24" borderId="17" xfId="0" applyFont="1" applyFill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2" fillId="9" borderId="44" xfId="0" applyFont="1" applyFill="1" applyBorder="1" applyAlignment="1">
      <alignment horizontal="center" vertical="center" wrapText="1"/>
    </xf>
    <xf numFmtId="0" fontId="12" fillId="9" borderId="35" xfId="0" applyFont="1" applyFill="1" applyBorder="1" applyAlignment="1">
      <alignment horizontal="center" vertical="center" wrapText="1"/>
    </xf>
    <xf numFmtId="0" fontId="11" fillId="38" borderId="14" xfId="0" applyFont="1" applyFill="1" applyBorder="1" applyAlignment="1">
      <alignment horizontal="center" vertical="center"/>
    </xf>
    <xf numFmtId="0" fontId="11" fillId="0" borderId="14" xfId="0" applyFont="1" applyBorder="1"/>
    <xf numFmtId="0" fontId="11" fillId="0" borderId="1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12" borderId="26" xfId="0" applyFont="1" applyFill="1" applyBorder="1" applyAlignment="1">
      <alignment horizontal="center" vertical="center" wrapText="1"/>
    </xf>
    <xf numFmtId="0" fontId="11" fillId="33" borderId="25" xfId="0" applyFont="1" applyFill="1" applyBorder="1" applyAlignment="1">
      <alignment horizontal="center" vertical="center"/>
    </xf>
    <xf numFmtId="0" fontId="36" fillId="12" borderId="25" xfId="0" applyFont="1" applyFill="1" applyBorder="1" applyAlignment="1">
      <alignment horizontal="center" vertical="center" wrapText="1"/>
    </xf>
    <xf numFmtId="0" fontId="36" fillId="12" borderId="26" xfId="0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vertical="center" wrapText="1"/>
    </xf>
    <xf numFmtId="0" fontId="36" fillId="0" borderId="26" xfId="0" applyFont="1" applyBorder="1" applyAlignment="1">
      <alignment vertical="center" wrapText="1"/>
    </xf>
    <xf numFmtId="0" fontId="11" fillId="33" borderId="26" xfId="0" applyFont="1" applyFill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15" fillId="0" borderId="76" xfId="0" applyFont="1" applyBorder="1" applyAlignment="1">
      <alignment horizontal="center" vertical="center" wrapText="1"/>
    </xf>
    <xf numFmtId="0" fontId="1" fillId="15" borderId="26" xfId="0" applyFont="1" applyFill="1" applyBorder="1"/>
    <xf numFmtId="0" fontId="1" fillId="15" borderId="43" xfId="0" applyFont="1" applyFill="1" applyBorder="1"/>
    <xf numFmtId="0" fontId="11" fillId="12" borderId="43" xfId="0" applyFont="1" applyFill="1" applyBorder="1" applyAlignment="1">
      <alignment horizontal="center" vertical="center" wrapText="1"/>
    </xf>
    <xf numFmtId="164" fontId="11" fillId="10" borderId="26" xfId="0" applyNumberFormat="1" applyFont="1" applyFill="1" applyBorder="1" applyAlignment="1">
      <alignment horizontal="center" vertical="center" wrapText="1"/>
    </xf>
    <xf numFmtId="164" fontId="11" fillId="10" borderId="4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7" fillId="38" borderId="39" xfId="0" applyFont="1" applyFill="1" applyBorder="1" applyAlignment="1">
      <alignment horizontal="center" vertical="center" wrapText="1"/>
    </xf>
    <xf numFmtId="0" fontId="47" fillId="38" borderId="60" xfId="0" applyFont="1" applyFill="1" applyBorder="1" applyAlignment="1">
      <alignment horizontal="center" vertical="center" wrapText="1"/>
    </xf>
    <xf numFmtId="0" fontId="47" fillId="38" borderId="49" xfId="0" applyFont="1" applyFill="1" applyBorder="1" applyAlignment="1">
      <alignment horizontal="center" vertical="center" wrapText="1"/>
    </xf>
    <xf numFmtId="0" fontId="11" fillId="26" borderId="39" xfId="0" applyFont="1" applyFill="1" applyBorder="1" applyAlignment="1">
      <alignment horizontal="center" vertical="center" wrapText="1"/>
    </xf>
    <xf numFmtId="0" fontId="11" fillId="39" borderId="39" xfId="0" applyFont="1" applyFill="1" applyBorder="1" applyAlignment="1">
      <alignment horizontal="center" vertical="center" wrapText="1"/>
    </xf>
    <xf numFmtId="0" fontId="11" fillId="39" borderId="49" xfId="0" applyFont="1" applyFill="1" applyBorder="1" applyAlignment="1">
      <alignment horizontal="center" vertical="center" wrapText="1"/>
    </xf>
    <xf numFmtId="0" fontId="11" fillId="5" borderId="78" xfId="0" applyFont="1" applyFill="1" applyBorder="1" applyAlignment="1">
      <alignment horizontal="center" vertical="center" wrapText="1"/>
    </xf>
    <xf numFmtId="0" fontId="12" fillId="38" borderId="17" xfId="0" applyFont="1" applyFill="1" applyBorder="1" applyAlignment="1">
      <alignment horizontal="center" vertical="center" wrapText="1"/>
    </xf>
    <xf numFmtId="0" fontId="12" fillId="42" borderId="17" xfId="0" applyFont="1" applyFill="1" applyBorder="1" applyAlignment="1">
      <alignment horizontal="center" vertical="center" wrapText="1"/>
    </xf>
    <xf numFmtId="0" fontId="12" fillId="43" borderId="17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22" borderId="17" xfId="0" applyFont="1" applyFill="1" applyBorder="1" applyAlignment="1">
      <alignment horizontal="center" vertical="center" wrapText="1"/>
    </xf>
    <xf numFmtId="0" fontId="12" fillId="36" borderId="17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23" borderId="27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5" fillId="0" borderId="67" xfId="0" applyFont="1" applyBorder="1" applyAlignment="1">
      <alignment horizontal="center" vertical="center" wrapText="1"/>
    </xf>
    <xf numFmtId="0" fontId="11" fillId="3" borderId="65" xfId="0" applyFont="1" applyFill="1" applyBorder="1" applyAlignment="1">
      <alignment horizontal="center"/>
    </xf>
    <xf numFmtId="0" fontId="12" fillId="9" borderId="75" xfId="0" applyFont="1" applyFill="1" applyBorder="1" applyAlignment="1">
      <alignment horizontal="center" vertical="center" wrapText="1"/>
    </xf>
    <xf numFmtId="0" fontId="12" fillId="9" borderId="77" xfId="0" applyFont="1" applyFill="1" applyBorder="1" applyAlignment="1">
      <alignment horizontal="center" vertical="center" wrapText="1"/>
    </xf>
    <xf numFmtId="0" fontId="12" fillId="9" borderId="39" xfId="0" applyFont="1" applyFill="1" applyBorder="1" applyAlignment="1">
      <alignment horizontal="center" vertical="center" wrapText="1"/>
    </xf>
    <xf numFmtId="0" fontId="12" fillId="3" borderId="65" xfId="0" applyFont="1" applyFill="1" applyBorder="1" applyAlignment="1">
      <alignment horizontal="center" vertical="center" wrapText="1"/>
    </xf>
    <xf numFmtId="0" fontId="11" fillId="3" borderId="66" xfId="0" applyFont="1" applyFill="1" applyBorder="1" applyAlignment="1">
      <alignment horizontal="center"/>
    </xf>
    <xf numFmtId="0" fontId="11" fillId="38" borderId="12" xfId="0" applyFont="1" applyFill="1" applyBorder="1" applyAlignment="1">
      <alignment horizontal="center" vertical="center" wrapText="1"/>
    </xf>
    <xf numFmtId="0" fontId="11" fillId="22" borderId="39" xfId="0" applyFont="1" applyFill="1" applyBorder="1" applyAlignment="1">
      <alignment horizontal="center" vertical="center" wrapText="1"/>
    </xf>
    <xf numFmtId="0" fontId="12" fillId="3" borderId="66" xfId="0" applyFont="1" applyFill="1" applyBorder="1" applyAlignment="1">
      <alignment horizontal="center" vertical="center" wrapText="1"/>
    </xf>
    <xf numFmtId="0" fontId="11" fillId="42" borderId="17" xfId="0" applyFont="1" applyFill="1" applyBorder="1" applyAlignment="1">
      <alignment horizontal="left" vertical="center"/>
    </xf>
    <xf numFmtId="0" fontId="11" fillId="38" borderId="17" xfId="0" applyFont="1" applyFill="1" applyBorder="1" applyAlignment="1">
      <alignment horizontal="center" vertical="center" wrapText="1"/>
    </xf>
    <xf numFmtId="0" fontId="11" fillId="22" borderId="26" xfId="0" applyFont="1" applyFill="1" applyBorder="1" applyAlignment="1">
      <alignment horizontal="center" vertical="center" wrapText="1"/>
    </xf>
    <xf numFmtId="0" fontId="14" fillId="44" borderId="17" xfId="0" applyFont="1" applyFill="1" applyBorder="1" applyAlignment="1">
      <alignment horizontal="left" vertical="center"/>
    </xf>
    <xf numFmtId="0" fontId="11" fillId="19" borderId="17" xfId="0" applyFont="1" applyFill="1" applyBorder="1" applyAlignment="1">
      <alignment horizontal="left" vertical="center"/>
    </xf>
    <xf numFmtId="0" fontId="11" fillId="22" borderId="17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/>
    </xf>
    <xf numFmtId="0" fontId="11" fillId="23" borderId="17" xfId="0" applyFont="1" applyFill="1" applyBorder="1" applyAlignment="1">
      <alignment horizontal="left" vertical="center"/>
    </xf>
    <xf numFmtId="0" fontId="11" fillId="36" borderId="26" xfId="0" applyFont="1" applyFill="1" applyBorder="1" applyAlignment="1">
      <alignment horizontal="center" vertical="center" wrapText="1"/>
    </xf>
    <xf numFmtId="0" fontId="11" fillId="39" borderId="17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11" fillId="23" borderId="25" xfId="0" applyFont="1" applyFill="1" applyBorder="1" applyAlignment="1">
      <alignment horizontal="center" vertical="center"/>
    </xf>
    <xf numFmtId="0" fontId="11" fillId="23" borderId="17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1" fillId="42" borderId="17" xfId="0" applyFont="1" applyFill="1" applyBorder="1" applyAlignment="1">
      <alignment horizontal="center" vertical="center"/>
    </xf>
    <xf numFmtId="0" fontId="11" fillId="43" borderId="25" xfId="0" applyFont="1" applyFill="1" applyBorder="1" applyAlignment="1">
      <alignment horizontal="center" vertical="center" wrapText="1"/>
    </xf>
    <xf numFmtId="0" fontId="11" fillId="43" borderId="17" xfId="0" applyFont="1" applyFill="1" applyBorder="1" applyAlignment="1">
      <alignment horizontal="center" vertical="center" wrapText="1"/>
    </xf>
    <xf numFmtId="0" fontId="21" fillId="14" borderId="6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1" fillId="12" borderId="71" xfId="0" applyFont="1" applyFill="1" applyBorder="1" applyAlignment="1">
      <alignment horizontal="center" vertical="center" wrapText="1"/>
    </xf>
    <xf numFmtId="164" fontId="11" fillId="10" borderId="41" xfId="0" applyNumberFormat="1" applyFont="1" applyFill="1" applyBorder="1" applyAlignment="1">
      <alignment horizontal="center" vertical="center" wrapText="1"/>
    </xf>
    <xf numFmtId="0" fontId="11" fillId="10" borderId="40" xfId="0" applyFont="1" applyFill="1" applyBorder="1" applyAlignment="1">
      <alignment horizontal="center" vertical="center" wrapText="1"/>
    </xf>
    <xf numFmtId="0" fontId="18" fillId="10" borderId="40" xfId="0" applyFont="1" applyFill="1" applyBorder="1" applyAlignment="1">
      <alignment horizontal="center" vertical="center" wrapText="1"/>
    </xf>
    <xf numFmtId="164" fontId="18" fillId="10" borderId="41" xfId="0" applyNumberFormat="1" applyFont="1" applyFill="1" applyBorder="1" applyAlignment="1">
      <alignment horizontal="center" vertical="center" wrapText="1"/>
    </xf>
    <xf numFmtId="164" fontId="11" fillId="10" borderId="43" xfId="0" applyNumberFormat="1" applyFont="1" applyFill="1" applyBorder="1" applyAlignment="1">
      <alignment horizontal="center" vertical="center" wrapText="1"/>
    </xf>
    <xf numFmtId="0" fontId="11" fillId="3" borderId="68" xfId="0" applyFont="1" applyFill="1" applyBorder="1" applyAlignment="1">
      <alignment horizontal="center"/>
    </xf>
    <xf numFmtId="0" fontId="12" fillId="3" borderId="68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1" fillId="42" borderId="12" xfId="0" applyFont="1" applyFill="1" applyBorder="1" applyAlignment="1">
      <alignment horizontal="center" vertical="center"/>
    </xf>
    <xf numFmtId="0" fontId="11" fillId="36" borderId="2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1" fillId="19" borderId="17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11" fillId="22" borderId="27" xfId="0" applyFont="1" applyFill="1" applyBorder="1" applyAlignment="1">
      <alignment horizontal="center" vertical="center" wrapText="1"/>
    </xf>
    <xf numFmtId="0" fontId="21" fillId="14" borderId="22" xfId="0" applyFont="1" applyFill="1" applyBorder="1" applyAlignment="1">
      <alignment horizontal="center" vertical="center" wrapText="1"/>
    </xf>
    <xf numFmtId="0" fontId="21" fillId="14" borderId="14" xfId="0" applyFont="1" applyFill="1" applyBorder="1" applyAlignment="1">
      <alignment horizontal="center" vertical="center" wrapText="1"/>
    </xf>
    <xf numFmtId="0" fontId="21" fillId="14" borderId="50" xfId="0" applyFont="1" applyFill="1" applyBorder="1" applyAlignment="1">
      <alignment horizontal="center" vertical="center" wrapText="1"/>
    </xf>
    <xf numFmtId="0" fontId="11" fillId="10" borderId="18" xfId="0" applyFont="1" applyFill="1" applyBorder="1" applyAlignment="1">
      <alignment horizontal="center" vertical="center" wrapText="1"/>
    </xf>
    <xf numFmtId="164" fontId="11" fillId="10" borderId="46" xfId="0" applyNumberFormat="1" applyFont="1" applyFill="1" applyBorder="1" applyAlignment="1">
      <alignment horizontal="center" vertical="center" wrapText="1"/>
    </xf>
    <xf numFmtId="0" fontId="11" fillId="38" borderId="27" xfId="0" applyFont="1" applyFill="1" applyBorder="1" applyAlignment="1">
      <alignment horizontal="center" vertical="center" wrapText="1"/>
    </xf>
    <xf numFmtId="0" fontId="11" fillId="43" borderId="26" xfId="0" applyFont="1" applyFill="1" applyBorder="1" applyAlignment="1">
      <alignment horizontal="center" vertical="center" wrapText="1"/>
    </xf>
    <xf numFmtId="0" fontId="11" fillId="39" borderId="26" xfId="0" applyFont="1" applyFill="1" applyBorder="1" applyAlignment="1">
      <alignment horizontal="center" vertical="center" wrapText="1"/>
    </xf>
    <xf numFmtId="0" fontId="11" fillId="5" borderId="37" xfId="0" applyFont="1" applyFill="1" applyBorder="1" applyAlignment="1">
      <alignment horizontal="center" vertical="center"/>
    </xf>
    <xf numFmtId="0" fontId="11" fillId="23" borderId="26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center" vertical="center"/>
    </xf>
    <xf numFmtId="0" fontId="11" fillId="0" borderId="15" xfId="0" applyFont="1" applyBorder="1"/>
    <xf numFmtId="0" fontId="11" fillId="5" borderId="14" xfId="0" applyFont="1" applyFill="1" applyBorder="1" applyAlignment="1">
      <alignment horizontal="center" vertical="center"/>
    </xf>
    <xf numFmtId="0" fontId="11" fillId="5" borderId="50" xfId="0" applyFont="1" applyFill="1" applyBorder="1" applyAlignment="1">
      <alignment horizontal="center" vertical="center"/>
    </xf>
    <xf numFmtId="164" fontId="11" fillId="10" borderId="56" xfId="0" applyNumberFormat="1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/>
    </xf>
    <xf numFmtId="0" fontId="11" fillId="42" borderId="26" xfId="0" applyFont="1" applyFill="1" applyBorder="1" applyAlignment="1">
      <alignment horizontal="center" vertical="center"/>
    </xf>
    <xf numFmtId="0" fontId="11" fillId="38" borderId="2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92"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</dxfs>
  <tableStyles count="0" defaultTableStyle="TableStyleMedium2" defaultPivotStyle="PivotStyleLight16"/>
  <colors>
    <mruColors>
      <color rgb="FFCCCCFF"/>
      <color rgb="FF99CC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67E5B-2572-4B49-9523-D56B20D8AB41}">
  <sheetPr>
    <tabColor rgb="FFFF0000"/>
  </sheetPr>
  <dimension ref="B1:P882"/>
  <sheetViews>
    <sheetView topLeftCell="A9" zoomScale="85" zoomScaleNormal="85" workbookViewId="0">
      <selection activeCell="M8" sqref="M8"/>
    </sheetView>
  </sheetViews>
  <sheetFormatPr baseColWidth="10" defaultColWidth="8.83203125" defaultRowHeight="14" x14ac:dyDescent="0.15"/>
  <cols>
    <col min="1" max="1" width="8.83203125" style="2"/>
    <col min="2" max="3" width="18.83203125" style="24" customWidth="1"/>
    <col min="4" max="8" width="20.5" style="24" customWidth="1"/>
    <col min="9" max="11" width="20.5" style="29" customWidth="1"/>
    <col min="12" max="12" width="5.1640625" style="2" customWidth="1"/>
    <col min="13" max="13" width="4.5" style="2" customWidth="1"/>
    <col min="14" max="14" width="12.83203125" style="2" bestFit="1" customWidth="1"/>
    <col min="15" max="15" width="7.5" style="2" bestFit="1" customWidth="1"/>
    <col min="16" max="16" width="11.6640625" style="2" bestFit="1" customWidth="1"/>
    <col min="17" max="16384" width="8.83203125" style="2"/>
  </cols>
  <sheetData>
    <row r="1" spans="2:16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6" ht="20" customHeight="1" x14ac:dyDescent="0.15">
      <c r="B2" s="113" t="s">
        <v>0</v>
      </c>
      <c r="C2" s="114"/>
      <c r="D2" s="114"/>
      <c r="E2" s="114"/>
      <c r="F2" s="114"/>
      <c r="G2" s="114"/>
      <c r="H2" s="114"/>
      <c r="I2" s="114"/>
      <c r="J2" s="114"/>
      <c r="K2" s="115"/>
    </row>
    <row r="3" spans="2:16" ht="20" customHeight="1" x14ac:dyDescent="0.15">
      <c r="B3" s="116" t="s">
        <v>1</v>
      </c>
      <c r="C3" s="117"/>
      <c r="D3" s="117"/>
      <c r="E3" s="117"/>
      <c r="F3" s="117"/>
      <c r="G3" s="117"/>
      <c r="H3" s="117"/>
      <c r="I3" s="117"/>
      <c r="J3" s="117"/>
      <c r="K3" s="118"/>
    </row>
    <row r="4" spans="2:16" ht="20" customHeight="1" thickBot="1" x14ac:dyDescent="0.2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1"/>
    </row>
    <row r="5" spans="2:16" ht="40" customHeight="1" thickBot="1" x14ac:dyDescent="0.2">
      <c r="B5" s="122" t="s">
        <v>66</v>
      </c>
      <c r="C5" s="123"/>
      <c r="D5" s="123"/>
      <c r="E5" s="123"/>
      <c r="F5" s="123"/>
      <c r="G5" s="123"/>
      <c r="H5" s="123"/>
      <c r="I5" s="123"/>
      <c r="J5" s="123"/>
      <c r="K5" s="124"/>
    </row>
    <row r="6" spans="2:16" ht="30" customHeight="1" x14ac:dyDescent="0.15">
      <c r="B6" s="125" t="s">
        <v>2</v>
      </c>
      <c r="C6" s="126"/>
      <c r="D6" s="194" t="s">
        <v>28</v>
      </c>
      <c r="E6" s="196" t="s">
        <v>29</v>
      </c>
      <c r="F6" s="198" t="s">
        <v>32</v>
      </c>
      <c r="G6" s="200" t="s">
        <v>34</v>
      </c>
      <c r="H6" s="202" t="s">
        <v>3</v>
      </c>
      <c r="I6" s="203"/>
      <c r="J6" s="138" t="s">
        <v>39</v>
      </c>
      <c r="K6" s="140"/>
    </row>
    <row r="7" spans="2:16" ht="26" x14ac:dyDescent="0.15">
      <c r="B7" s="127"/>
      <c r="C7" s="128"/>
      <c r="D7" s="195"/>
      <c r="E7" s="197"/>
      <c r="F7" s="199"/>
      <c r="G7" s="201"/>
      <c r="H7" s="3" t="s">
        <v>45</v>
      </c>
      <c r="I7" s="4" t="s">
        <v>36</v>
      </c>
      <c r="J7" s="141"/>
      <c r="K7" s="143"/>
    </row>
    <row r="8" spans="2:16" ht="30" customHeight="1" x14ac:dyDescent="0.15">
      <c r="B8" s="127" t="s">
        <v>4</v>
      </c>
      <c r="C8" s="128"/>
      <c r="D8" s="16" t="s">
        <v>43</v>
      </c>
      <c r="E8" s="16" t="s">
        <v>65</v>
      </c>
      <c r="F8" s="16" t="s">
        <v>40</v>
      </c>
      <c r="G8" s="16" t="s">
        <v>44</v>
      </c>
      <c r="H8" s="33" t="s">
        <v>76</v>
      </c>
      <c r="I8" s="33" t="s">
        <v>41</v>
      </c>
      <c r="J8" s="141"/>
      <c r="K8" s="143"/>
    </row>
    <row r="9" spans="2:16" ht="30" customHeight="1" x14ac:dyDescent="0.15">
      <c r="B9" s="147" t="s">
        <v>24</v>
      </c>
      <c r="C9" s="148"/>
      <c r="D9" s="16" t="s">
        <v>27</v>
      </c>
      <c r="E9" s="82" t="s">
        <v>31</v>
      </c>
      <c r="F9" s="16" t="s">
        <v>53</v>
      </c>
      <c r="G9" s="16" t="s">
        <v>27</v>
      </c>
      <c r="H9" s="33" t="s">
        <v>38</v>
      </c>
      <c r="I9" s="33" t="s">
        <v>38</v>
      </c>
      <c r="J9" s="141"/>
      <c r="K9" s="143"/>
    </row>
    <row r="10" spans="2:16" ht="30" customHeight="1" thickBot="1" x14ac:dyDescent="0.2">
      <c r="B10" s="149" t="s">
        <v>25</v>
      </c>
      <c r="C10" s="150"/>
      <c r="D10" s="5" t="s">
        <v>26</v>
      </c>
      <c r="E10" s="83" t="s">
        <v>30</v>
      </c>
      <c r="F10" s="5" t="s">
        <v>52</v>
      </c>
      <c r="G10" s="5" t="s">
        <v>26</v>
      </c>
      <c r="H10" s="36" t="s">
        <v>37</v>
      </c>
      <c r="I10" s="36" t="s">
        <v>37</v>
      </c>
      <c r="J10" s="144"/>
      <c r="K10" s="146"/>
    </row>
    <row r="11" spans="2:16" ht="40" customHeight="1" thickBot="1" x14ac:dyDescent="0.2">
      <c r="B11" s="107" t="s">
        <v>50</v>
      </c>
      <c r="C11" s="108"/>
      <c r="D11" s="108"/>
      <c r="E11" s="108"/>
      <c r="F11" s="108"/>
      <c r="G11" s="108"/>
      <c r="H11" s="108"/>
      <c r="I11" s="108"/>
      <c r="J11" s="108"/>
      <c r="K11" s="186"/>
      <c r="N11" s="53"/>
      <c r="O11" s="54" t="s">
        <v>47</v>
      </c>
      <c r="P11" s="54" t="s">
        <v>46</v>
      </c>
    </row>
    <row r="12" spans="2:16" ht="20" customHeight="1" thickBot="1" x14ac:dyDescent="0.2">
      <c r="B12" s="111" t="s">
        <v>5</v>
      </c>
      <c r="C12" s="187"/>
      <c r="D12" s="85" t="s">
        <v>56</v>
      </c>
      <c r="E12" s="86" t="s">
        <v>57</v>
      </c>
      <c r="F12" s="86" t="s">
        <v>58</v>
      </c>
      <c r="G12" s="86" t="s">
        <v>59</v>
      </c>
      <c r="H12" s="86" t="s">
        <v>60</v>
      </c>
      <c r="I12" s="86" t="s">
        <v>61</v>
      </c>
      <c r="J12" s="86" t="s">
        <v>62</v>
      </c>
      <c r="K12" s="81" t="s">
        <v>63</v>
      </c>
      <c r="N12" s="58" t="s">
        <v>7</v>
      </c>
      <c r="O12" s="65">
        <v>36</v>
      </c>
      <c r="P12" s="65">
        <f>COUNTIF($B$13:$K$101,"Anatomia II")</f>
        <v>36</v>
      </c>
    </row>
    <row r="13" spans="2:16" ht="20" customHeight="1" x14ac:dyDescent="0.15">
      <c r="B13" s="47" t="s">
        <v>12</v>
      </c>
      <c r="C13" s="55">
        <v>45931</v>
      </c>
      <c r="D13" s="8" t="s">
        <v>7</v>
      </c>
      <c r="E13" s="9" t="s">
        <v>7</v>
      </c>
      <c r="F13" s="19" t="s">
        <v>8</v>
      </c>
      <c r="G13" s="19" t="s">
        <v>8</v>
      </c>
      <c r="H13" s="19" t="s">
        <v>8</v>
      </c>
      <c r="I13" s="10"/>
      <c r="J13" s="11" t="s">
        <v>9</v>
      </c>
      <c r="K13" s="87" t="s">
        <v>9</v>
      </c>
      <c r="N13" s="59" t="s">
        <v>9</v>
      </c>
      <c r="O13" s="65">
        <v>51</v>
      </c>
      <c r="P13" s="65">
        <f>COUNTIF($B$13:$K$101,"Microbiologia")</f>
        <v>51</v>
      </c>
    </row>
    <row r="14" spans="2:16" ht="20" customHeight="1" x14ac:dyDescent="0.15">
      <c r="B14" s="48" t="s">
        <v>13</v>
      </c>
      <c r="C14" s="51">
        <v>45932</v>
      </c>
      <c r="D14" s="13" t="s">
        <v>7</v>
      </c>
      <c r="E14" s="14" t="s">
        <v>7</v>
      </c>
      <c r="F14" s="16"/>
      <c r="G14" s="16"/>
      <c r="H14" s="16"/>
      <c r="I14" s="16"/>
      <c r="J14" s="17" t="s">
        <v>9</v>
      </c>
      <c r="K14" s="31" t="s">
        <v>9</v>
      </c>
      <c r="N14" s="60" t="s">
        <v>11</v>
      </c>
      <c r="O14" s="65">
        <v>29</v>
      </c>
      <c r="P14" s="65">
        <f>COUNTIF($B$13:$K$101,"Fisiologia e Biof.")</f>
        <v>29</v>
      </c>
    </row>
    <row r="15" spans="2:16" ht="20" customHeight="1" x14ac:dyDescent="0.15">
      <c r="B15" s="48" t="s">
        <v>14</v>
      </c>
      <c r="C15" s="51">
        <v>45933</v>
      </c>
      <c r="D15" s="13" t="s">
        <v>7</v>
      </c>
      <c r="E15" s="14" t="s">
        <v>7</v>
      </c>
      <c r="F15" s="15" t="s">
        <v>11</v>
      </c>
      <c r="G15" s="15" t="s">
        <v>11</v>
      </c>
      <c r="H15" s="15" t="s">
        <v>11</v>
      </c>
      <c r="I15" s="16"/>
      <c r="J15" s="17" t="s">
        <v>9</v>
      </c>
      <c r="K15" s="31" t="s">
        <v>9</v>
      </c>
      <c r="N15" s="61" t="s">
        <v>8</v>
      </c>
      <c r="O15" s="65">
        <v>36</v>
      </c>
      <c r="P15" s="65">
        <f>COUNTIF($B$13:$K$101,"Biochimica II")</f>
        <v>36</v>
      </c>
    </row>
    <row r="16" spans="2:16" ht="20" customHeight="1" x14ac:dyDescent="0.15">
      <c r="B16" s="20" t="s">
        <v>15</v>
      </c>
      <c r="C16" s="56">
        <v>45934</v>
      </c>
      <c r="D16" s="183"/>
      <c r="E16" s="188"/>
      <c r="F16" s="188"/>
      <c r="G16" s="188"/>
      <c r="H16" s="188"/>
      <c r="I16" s="188"/>
      <c r="J16" s="188"/>
      <c r="K16" s="189"/>
      <c r="N16" s="57" t="s">
        <v>16</v>
      </c>
      <c r="O16" s="65">
        <v>14</v>
      </c>
      <c r="P16" s="65">
        <f>COUNTIF($B$13:$K$101,"Storia")</f>
        <v>14</v>
      </c>
    </row>
    <row r="17" spans="2:16" ht="20" customHeight="1" x14ac:dyDescent="0.15">
      <c r="B17" s="20" t="s">
        <v>17</v>
      </c>
      <c r="C17" s="52">
        <v>45935</v>
      </c>
      <c r="D17" s="183"/>
      <c r="E17" s="188"/>
      <c r="F17" s="188"/>
      <c r="G17" s="188"/>
      <c r="H17" s="188"/>
      <c r="I17" s="188"/>
      <c r="J17" s="188"/>
      <c r="K17" s="189"/>
      <c r="N17" s="70" t="s">
        <v>55</v>
      </c>
      <c r="O17" s="65">
        <v>14</v>
      </c>
      <c r="P17" s="65">
        <f>COUNTIF($B$13:$K$101,"DEA")</f>
        <v>14</v>
      </c>
    </row>
    <row r="18" spans="2:16" ht="20" customHeight="1" x14ac:dyDescent="0.15">
      <c r="B18" s="48" t="s">
        <v>6</v>
      </c>
      <c r="C18" s="51">
        <v>45936</v>
      </c>
      <c r="D18" s="158" t="s">
        <v>18</v>
      </c>
      <c r="E18" s="159"/>
      <c r="F18" s="159"/>
      <c r="G18" s="159"/>
      <c r="H18" s="159"/>
      <c r="I18" s="159"/>
      <c r="J18" s="159"/>
      <c r="K18" s="160"/>
    </row>
    <row r="19" spans="2:16" ht="20" customHeight="1" x14ac:dyDescent="0.15">
      <c r="B19" s="48" t="s">
        <v>10</v>
      </c>
      <c r="C19" s="55">
        <v>45937</v>
      </c>
      <c r="D19" s="153"/>
      <c r="E19" s="154"/>
      <c r="F19" s="154"/>
      <c r="G19" s="154"/>
      <c r="H19" s="154"/>
      <c r="I19" s="154"/>
      <c r="J19" s="154"/>
      <c r="K19" s="161"/>
    </row>
    <row r="20" spans="2:16" ht="20" customHeight="1" x14ac:dyDescent="0.15">
      <c r="B20" s="48" t="s">
        <v>12</v>
      </c>
      <c r="C20" s="51">
        <v>45938</v>
      </c>
      <c r="D20" s="153"/>
      <c r="E20" s="154"/>
      <c r="F20" s="154"/>
      <c r="G20" s="154"/>
      <c r="H20" s="154"/>
      <c r="I20" s="154"/>
      <c r="J20" s="154"/>
      <c r="K20" s="161"/>
    </row>
    <row r="21" spans="2:16" ht="20" customHeight="1" x14ac:dyDescent="0.15">
      <c r="B21" s="48" t="s">
        <v>13</v>
      </c>
      <c r="C21" s="51">
        <v>45939</v>
      </c>
      <c r="D21" s="153"/>
      <c r="E21" s="154"/>
      <c r="F21" s="154"/>
      <c r="G21" s="154"/>
      <c r="H21" s="154"/>
      <c r="I21" s="154"/>
      <c r="J21" s="154"/>
      <c r="K21" s="161"/>
    </row>
    <row r="22" spans="2:16" ht="20" customHeight="1" x14ac:dyDescent="0.15">
      <c r="B22" s="48" t="s">
        <v>14</v>
      </c>
      <c r="C22" s="55">
        <v>45940</v>
      </c>
      <c r="D22" s="162"/>
      <c r="E22" s="163"/>
      <c r="F22" s="163"/>
      <c r="G22" s="163"/>
      <c r="H22" s="163"/>
      <c r="I22" s="163"/>
      <c r="J22" s="163"/>
      <c r="K22" s="164"/>
    </row>
    <row r="23" spans="2:16" ht="20" customHeight="1" x14ac:dyDescent="0.15">
      <c r="B23" s="20" t="s">
        <v>15</v>
      </c>
      <c r="C23" s="52">
        <v>45941</v>
      </c>
      <c r="D23" s="183"/>
      <c r="E23" s="188"/>
      <c r="F23" s="188"/>
      <c r="G23" s="188"/>
      <c r="H23" s="188"/>
      <c r="I23" s="188"/>
      <c r="J23" s="188"/>
      <c r="K23" s="189"/>
    </row>
    <row r="24" spans="2:16" ht="20" customHeight="1" x14ac:dyDescent="0.15">
      <c r="B24" s="20" t="s">
        <v>17</v>
      </c>
      <c r="C24" s="52">
        <v>45942</v>
      </c>
      <c r="D24" s="183"/>
      <c r="E24" s="188"/>
      <c r="F24" s="188"/>
      <c r="G24" s="188"/>
      <c r="H24" s="188"/>
      <c r="I24" s="188"/>
      <c r="J24" s="188"/>
      <c r="K24" s="189"/>
    </row>
    <row r="25" spans="2:16" ht="20" customHeight="1" x14ac:dyDescent="0.15">
      <c r="B25" s="48" t="s">
        <v>6</v>
      </c>
      <c r="C25" s="55">
        <v>45943</v>
      </c>
      <c r="D25" s="13" t="s">
        <v>7</v>
      </c>
      <c r="E25" s="14" t="s">
        <v>7</v>
      </c>
      <c r="F25" s="19" t="s">
        <v>8</v>
      </c>
      <c r="G25" s="19" t="s">
        <v>8</v>
      </c>
      <c r="H25" s="19" t="s">
        <v>8</v>
      </c>
      <c r="I25" s="16"/>
      <c r="J25" s="17" t="s">
        <v>9</v>
      </c>
      <c r="K25" s="31" t="s">
        <v>9</v>
      </c>
    </row>
    <row r="26" spans="2:16" ht="20" customHeight="1" x14ac:dyDescent="0.15">
      <c r="B26" s="48" t="s">
        <v>10</v>
      </c>
      <c r="C26" s="51">
        <v>45944</v>
      </c>
      <c r="D26" s="13" t="s">
        <v>7</v>
      </c>
      <c r="E26" s="14" t="s">
        <v>7</v>
      </c>
      <c r="F26" s="15" t="s">
        <v>11</v>
      </c>
      <c r="G26" s="15" t="s">
        <v>11</v>
      </c>
      <c r="H26" s="15" t="s">
        <v>11</v>
      </c>
      <c r="I26" s="16"/>
      <c r="J26" s="17" t="s">
        <v>9</v>
      </c>
      <c r="K26" s="31" t="s">
        <v>9</v>
      </c>
    </row>
    <row r="27" spans="2:16" ht="20" customHeight="1" x14ac:dyDescent="0.15">
      <c r="B27" s="48" t="s">
        <v>12</v>
      </c>
      <c r="C27" s="51">
        <v>45945</v>
      </c>
      <c r="D27" s="13" t="s">
        <v>7</v>
      </c>
      <c r="E27" s="14" t="s">
        <v>7</v>
      </c>
      <c r="F27" s="19" t="s">
        <v>8</v>
      </c>
      <c r="G27" s="19" t="s">
        <v>8</v>
      </c>
      <c r="H27" s="19" t="s">
        <v>8</v>
      </c>
      <c r="I27" s="16"/>
      <c r="J27" s="17" t="s">
        <v>9</v>
      </c>
      <c r="K27" s="31" t="s">
        <v>9</v>
      </c>
    </row>
    <row r="28" spans="2:16" ht="20" customHeight="1" x14ac:dyDescent="0.15">
      <c r="B28" s="48" t="s">
        <v>13</v>
      </c>
      <c r="C28" s="55">
        <v>45946</v>
      </c>
      <c r="D28" s="13" t="s">
        <v>7</v>
      </c>
      <c r="E28" s="14" t="s">
        <v>7</v>
      </c>
      <c r="F28" s="15" t="s">
        <v>11</v>
      </c>
      <c r="G28" s="15" t="s">
        <v>11</v>
      </c>
      <c r="H28" s="15" t="s">
        <v>11</v>
      </c>
      <c r="I28" s="16"/>
      <c r="J28" s="17" t="s">
        <v>9</v>
      </c>
      <c r="K28" s="31" t="s">
        <v>9</v>
      </c>
    </row>
    <row r="29" spans="2:16" ht="20" customHeight="1" x14ac:dyDescent="0.15">
      <c r="B29" s="48" t="s">
        <v>14</v>
      </c>
      <c r="C29" s="51">
        <v>45947</v>
      </c>
      <c r="D29" s="13" t="s">
        <v>7</v>
      </c>
      <c r="E29" s="14" t="s">
        <v>7</v>
      </c>
      <c r="F29" s="15" t="s">
        <v>11</v>
      </c>
      <c r="G29" s="15" t="s">
        <v>11</v>
      </c>
      <c r="H29" s="15" t="s">
        <v>11</v>
      </c>
      <c r="I29" s="16"/>
      <c r="J29" s="17" t="s">
        <v>9</v>
      </c>
      <c r="K29" s="31" t="s">
        <v>9</v>
      </c>
    </row>
    <row r="30" spans="2:16" ht="20" customHeight="1" x14ac:dyDescent="0.15">
      <c r="B30" s="20" t="s">
        <v>15</v>
      </c>
      <c r="C30" s="52">
        <v>45948</v>
      </c>
      <c r="D30" s="183"/>
      <c r="E30" s="188"/>
      <c r="F30" s="188"/>
      <c r="G30" s="188"/>
      <c r="H30" s="188"/>
      <c r="I30" s="188"/>
      <c r="J30" s="188"/>
      <c r="K30" s="189"/>
    </row>
    <row r="31" spans="2:16" ht="20" customHeight="1" x14ac:dyDescent="0.15">
      <c r="B31" s="20" t="s">
        <v>17</v>
      </c>
      <c r="C31" s="56">
        <v>45949</v>
      </c>
      <c r="D31" s="183"/>
      <c r="E31" s="188"/>
      <c r="F31" s="188"/>
      <c r="G31" s="188"/>
      <c r="H31" s="188"/>
      <c r="I31" s="188"/>
      <c r="J31" s="188"/>
      <c r="K31" s="189"/>
    </row>
    <row r="32" spans="2:16" ht="20" customHeight="1" x14ac:dyDescent="0.15">
      <c r="B32" s="48" t="s">
        <v>6</v>
      </c>
      <c r="C32" s="51">
        <v>45950</v>
      </c>
      <c r="D32" s="158" t="s">
        <v>18</v>
      </c>
      <c r="E32" s="159"/>
      <c r="F32" s="159"/>
      <c r="G32" s="159"/>
      <c r="H32" s="159"/>
      <c r="I32" s="159"/>
      <c r="J32" s="159"/>
      <c r="K32" s="160"/>
    </row>
    <row r="33" spans="2:11" ht="20" customHeight="1" x14ac:dyDescent="0.15">
      <c r="B33" s="48" t="s">
        <v>10</v>
      </c>
      <c r="C33" s="51">
        <v>45951</v>
      </c>
      <c r="D33" s="153"/>
      <c r="E33" s="154"/>
      <c r="F33" s="154"/>
      <c r="G33" s="154"/>
      <c r="H33" s="154"/>
      <c r="I33" s="154"/>
      <c r="J33" s="154"/>
      <c r="K33" s="161"/>
    </row>
    <row r="34" spans="2:11" ht="20" customHeight="1" x14ac:dyDescent="0.15">
      <c r="B34" s="48" t="s">
        <v>12</v>
      </c>
      <c r="C34" s="55">
        <v>45952</v>
      </c>
      <c r="D34" s="153"/>
      <c r="E34" s="154"/>
      <c r="F34" s="154"/>
      <c r="G34" s="154"/>
      <c r="H34" s="154"/>
      <c r="I34" s="154"/>
      <c r="J34" s="154"/>
      <c r="K34" s="161"/>
    </row>
    <row r="35" spans="2:11" ht="20" customHeight="1" x14ac:dyDescent="0.15">
      <c r="B35" s="48" t="s">
        <v>13</v>
      </c>
      <c r="C35" s="51">
        <v>45953</v>
      </c>
      <c r="D35" s="153"/>
      <c r="E35" s="154"/>
      <c r="F35" s="154"/>
      <c r="G35" s="154"/>
      <c r="H35" s="154"/>
      <c r="I35" s="154"/>
      <c r="J35" s="154"/>
      <c r="K35" s="161"/>
    </row>
    <row r="36" spans="2:11" ht="20" customHeight="1" x14ac:dyDescent="0.15">
      <c r="B36" s="48" t="s">
        <v>14</v>
      </c>
      <c r="C36" s="51">
        <v>45954</v>
      </c>
      <c r="D36" s="162"/>
      <c r="E36" s="163"/>
      <c r="F36" s="163"/>
      <c r="G36" s="163"/>
      <c r="H36" s="163"/>
      <c r="I36" s="163"/>
      <c r="J36" s="163"/>
      <c r="K36" s="164"/>
    </row>
    <row r="37" spans="2:11" ht="20" customHeight="1" x14ac:dyDescent="0.15">
      <c r="B37" s="20" t="s">
        <v>15</v>
      </c>
      <c r="C37" s="56">
        <v>45955</v>
      </c>
      <c r="D37" s="183"/>
      <c r="E37" s="188"/>
      <c r="F37" s="188"/>
      <c r="G37" s="188"/>
      <c r="H37" s="188"/>
      <c r="I37" s="188"/>
      <c r="J37" s="188"/>
      <c r="K37" s="189"/>
    </row>
    <row r="38" spans="2:11" ht="20" customHeight="1" x14ac:dyDescent="0.15">
      <c r="B38" s="20" t="s">
        <v>17</v>
      </c>
      <c r="C38" s="52">
        <v>45956</v>
      </c>
      <c r="D38" s="183"/>
      <c r="E38" s="188"/>
      <c r="F38" s="188"/>
      <c r="G38" s="188"/>
      <c r="H38" s="188"/>
      <c r="I38" s="188"/>
      <c r="J38" s="188"/>
      <c r="K38" s="189"/>
    </row>
    <row r="39" spans="2:11" ht="20" customHeight="1" x14ac:dyDescent="0.15">
      <c r="B39" s="48" t="s">
        <v>6</v>
      </c>
      <c r="C39" s="51">
        <v>45957</v>
      </c>
      <c r="D39" s="13" t="s">
        <v>7</v>
      </c>
      <c r="E39" s="14" t="s">
        <v>7</v>
      </c>
      <c r="F39" s="19" t="s">
        <v>8</v>
      </c>
      <c r="G39" s="19" t="s">
        <v>8</v>
      </c>
      <c r="H39" s="19" t="s">
        <v>8</v>
      </c>
      <c r="I39" s="22"/>
      <c r="J39" s="17" t="s">
        <v>9</v>
      </c>
      <c r="K39" s="31" t="s">
        <v>9</v>
      </c>
    </row>
    <row r="40" spans="2:11" ht="20" customHeight="1" x14ac:dyDescent="0.15">
      <c r="B40" s="48" t="s">
        <v>10</v>
      </c>
      <c r="C40" s="55">
        <v>45958</v>
      </c>
      <c r="D40" s="13" t="s">
        <v>7</v>
      </c>
      <c r="E40" s="14" t="s">
        <v>7</v>
      </c>
      <c r="F40" s="15" t="s">
        <v>11</v>
      </c>
      <c r="G40" s="15" t="s">
        <v>11</v>
      </c>
      <c r="H40" s="15" t="s">
        <v>11</v>
      </c>
      <c r="I40" s="23"/>
      <c r="J40" s="17" t="s">
        <v>9</v>
      </c>
      <c r="K40" s="31" t="s">
        <v>9</v>
      </c>
    </row>
    <row r="41" spans="2:11" ht="20" customHeight="1" x14ac:dyDescent="0.15">
      <c r="B41" s="48" t="s">
        <v>12</v>
      </c>
      <c r="C41" s="51">
        <v>45959</v>
      </c>
      <c r="D41" s="13" t="s">
        <v>7</v>
      </c>
      <c r="E41" s="14" t="s">
        <v>7</v>
      </c>
      <c r="F41" s="19" t="s">
        <v>8</v>
      </c>
      <c r="G41" s="19" t="s">
        <v>8</v>
      </c>
      <c r="H41" s="19" t="s">
        <v>8</v>
      </c>
      <c r="I41" s="16"/>
      <c r="J41" s="17" t="s">
        <v>9</v>
      </c>
      <c r="K41" s="31" t="s">
        <v>9</v>
      </c>
    </row>
    <row r="42" spans="2:11" ht="20" customHeight="1" x14ac:dyDescent="0.15">
      <c r="B42" s="48" t="s">
        <v>13</v>
      </c>
      <c r="C42" s="51">
        <v>45960</v>
      </c>
      <c r="D42" s="13" t="s">
        <v>7</v>
      </c>
      <c r="E42" s="14" t="s">
        <v>7</v>
      </c>
      <c r="F42" s="15" t="s">
        <v>11</v>
      </c>
      <c r="G42" s="15" t="s">
        <v>11</v>
      </c>
      <c r="H42" s="15" t="s">
        <v>11</v>
      </c>
      <c r="I42" s="16"/>
      <c r="J42" s="17" t="s">
        <v>9</v>
      </c>
      <c r="K42" s="31" t="s">
        <v>9</v>
      </c>
    </row>
    <row r="43" spans="2:11" ht="20" customHeight="1" x14ac:dyDescent="0.15">
      <c r="B43" s="48" t="s">
        <v>14</v>
      </c>
      <c r="C43" s="55">
        <v>45961</v>
      </c>
      <c r="D43" s="88" t="s">
        <v>55</v>
      </c>
      <c r="E43" s="71" t="s">
        <v>55</v>
      </c>
      <c r="F43" s="15" t="s">
        <v>11</v>
      </c>
      <c r="G43" s="15" t="s">
        <v>11</v>
      </c>
      <c r="H43" s="15" t="s">
        <v>11</v>
      </c>
      <c r="I43" s="24"/>
      <c r="J43" s="17" t="s">
        <v>9</v>
      </c>
      <c r="K43" s="31" t="s">
        <v>9</v>
      </c>
    </row>
    <row r="44" spans="2:11" ht="20" customHeight="1" x14ac:dyDescent="0.15">
      <c r="B44" s="20" t="s">
        <v>15</v>
      </c>
      <c r="C44" s="52">
        <v>45962</v>
      </c>
      <c r="D44" s="183"/>
      <c r="E44" s="188"/>
      <c r="F44" s="188"/>
      <c r="G44" s="188"/>
      <c r="H44" s="188"/>
      <c r="I44" s="188"/>
      <c r="J44" s="188"/>
      <c r="K44" s="189"/>
    </row>
    <row r="45" spans="2:11" ht="20" customHeight="1" x14ac:dyDescent="0.15">
      <c r="B45" s="20" t="s">
        <v>17</v>
      </c>
      <c r="C45" s="52">
        <v>45963</v>
      </c>
      <c r="D45" s="183"/>
      <c r="E45" s="188"/>
      <c r="F45" s="188"/>
      <c r="G45" s="188"/>
      <c r="H45" s="188"/>
      <c r="I45" s="188"/>
      <c r="J45" s="188"/>
      <c r="K45" s="189"/>
    </row>
    <row r="46" spans="2:11" ht="20" customHeight="1" x14ac:dyDescent="0.15">
      <c r="B46" s="48" t="s">
        <v>6</v>
      </c>
      <c r="C46" s="55">
        <v>45964</v>
      </c>
      <c r="D46" s="158" t="s">
        <v>18</v>
      </c>
      <c r="E46" s="159"/>
      <c r="F46" s="159"/>
      <c r="G46" s="159"/>
      <c r="H46" s="159"/>
      <c r="I46" s="159"/>
      <c r="J46" s="159"/>
      <c r="K46" s="160"/>
    </row>
    <row r="47" spans="2:11" ht="20" customHeight="1" x14ac:dyDescent="0.15">
      <c r="B47" s="48" t="s">
        <v>10</v>
      </c>
      <c r="C47" s="51">
        <v>45965</v>
      </c>
      <c r="D47" s="153"/>
      <c r="E47" s="154"/>
      <c r="F47" s="154"/>
      <c r="G47" s="154"/>
      <c r="H47" s="154"/>
      <c r="I47" s="154"/>
      <c r="J47" s="154"/>
      <c r="K47" s="161"/>
    </row>
    <row r="48" spans="2:11" ht="20" customHeight="1" x14ac:dyDescent="0.15">
      <c r="B48" s="48" t="s">
        <v>12</v>
      </c>
      <c r="C48" s="51">
        <v>45966</v>
      </c>
      <c r="D48" s="153"/>
      <c r="E48" s="154"/>
      <c r="F48" s="154"/>
      <c r="G48" s="154"/>
      <c r="H48" s="154"/>
      <c r="I48" s="154"/>
      <c r="J48" s="154"/>
      <c r="K48" s="161"/>
    </row>
    <row r="49" spans="2:11" ht="20" customHeight="1" x14ac:dyDescent="0.15">
      <c r="B49" s="48" t="s">
        <v>13</v>
      </c>
      <c r="C49" s="55">
        <v>45967</v>
      </c>
      <c r="D49" s="153"/>
      <c r="E49" s="154"/>
      <c r="F49" s="154"/>
      <c r="G49" s="154"/>
      <c r="H49" s="154"/>
      <c r="I49" s="154"/>
      <c r="J49" s="154"/>
      <c r="K49" s="161"/>
    </row>
    <row r="50" spans="2:11" ht="20" customHeight="1" x14ac:dyDescent="0.15">
      <c r="B50" s="48" t="s">
        <v>14</v>
      </c>
      <c r="C50" s="51">
        <v>45968</v>
      </c>
      <c r="D50" s="162"/>
      <c r="E50" s="163"/>
      <c r="F50" s="163"/>
      <c r="G50" s="163"/>
      <c r="H50" s="163"/>
      <c r="I50" s="163"/>
      <c r="J50" s="163"/>
      <c r="K50" s="164"/>
    </row>
    <row r="51" spans="2:11" ht="20" customHeight="1" x14ac:dyDescent="0.15">
      <c r="B51" s="20" t="s">
        <v>15</v>
      </c>
      <c r="C51" s="52">
        <v>45969</v>
      </c>
      <c r="D51" s="183"/>
      <c r="E51" s="188"/>
      <c r="F51" s="188"/>
      <c r="G51" s="188"/>
      <c r="H51" s="188"/>
      <c r="I51" s="188"/>
      <c r="J51" s="188"/>
      <c r="K51" s="189"/>
    </row>
    <row r="52" spans="2:11" ht="20" customHeight="1" x14ac:dyDescent="0.15">
      <c r="B52" s="20" t="s">
        <v>17</v>
      </c>
      <c r="C52" s="56">
        <v>45970</v>
      </c>
      <c r="D52" s="183"/>
      <c r="E52" s="188"/>
      <c r="F52" s="188"/>
      <c r="G52" s="188"/>
      <c r="H52" s="188"/>
      <c r="I52" s="188"/>
      <c r="J52" s="188"/>
      <c r="K52" s="189"/>
    </row>
    <row r="53" spans="2:11" ht="20" customHeight="1" x14ac:dyDescent="0.15">
      <c r="B53" s="48" t="s">
        <v>6</v>
      </c>
      <c r="C53" s="51">
        <v>45971</v>
      </c>
      <c r="D53" s="88" t="s">
        <v>55</v>
      </c>
      <c r="E53" s="71" t="s">
        <v>55</v>
      </c>
      <c r="F53" s="19" t="s">
        <v>8</v>
      </c>
      <c r="G53" s="19" t="s">
        <v>8</v>
      </c>
      <c r="H53" s="19" t="s">
        <v>8</v>
      </c>
      <c r="I53" s="24"/>
      <c r="J53" s="17" t="s">
        <v>9</v>
      </c>
      <c r="K53" s="31" t="s">
        <v>9</v>
      </c>
    </row>
    <row r="54" spans="2:11" ht="20" customHeight="1" x14ac:dyDescent="0.15">
      <c r="B54" s="48" t="s">
        <v>10</v>
      </c>
      <c r="C54" s="51">
        <v>45972</v>
      </c>
      <c r="D54" s="13" t="s">
        <v>7</v>
      </c>
      <c r="E54" s="14" t="s">
        <v>7</v>
      </c>
      <c r="F54" s="15" t="s">
        <v>11</v>
      </c>
      <c r="G54" s="15" t="s">
        <v>11</v>
      </c>
      <c r="H54" s="15" t="s">
        <v>11</v>
      </c>
      <c r="I54" s="24"/>
      <c r="J54" s="17" t="s">
        <v>9</v>
      </c>
      <c r="K54" s="31" t="s">
        <v>9</v>
      </c>
    </row>
    <row r="55" spans="2:11" ht="20" customHeight="1" x14ac:dyDescent="0.15">
      <c r="B55" s="48" t="s">
        <v>12</v>
      </c>
      <c r="C55" s="55">
        <v>45973</v>
      </c>
      <c r="D55" s="88" t="s">
        <v>55</v>
      </c>
      <c r="E55" s="71" t="s">
        <v>55</v>
      </c>
      <c r="F55" s="19" t="s">
        <v>8</v>
      </c>
      <c r="G55" s="19" t="s">
        <v>8</v>
      </c>
      <c r="H55" s="19" t="s">
        <v>8</v>
      </c>
      <c r="I55" s="24"/>
      <c r="J55" s="17" t="s">
        <v>9</v>
      </c>
      <c r="K55" s="31" t="s">
        <v>9</v>
      </c>
    </row>
    <row r="56" spans="2:11" ht="20" customHeight="1" x14ac:dyDescent="0.15">
      <c r="B56" s="48" t="s">
        <v>13</v>
      </c>
      <c r="C56" s="51">
        <v>45974</v>
      </c>
      <c r="D56" s="13" t="s">
        <v>7</v>
      </c>
      <c r="E56" s="14" t="s">
        <v>7</v>
      </c>
      <c r="F56" s="15" t="s">
        <v>11</v>
      </c>
      <c r="G56" s="15" t="s">
        <v>11</v>
      </c>
      <c r="H56" s="15" t="s">
        <v>11</v>
      </c>
      <c r="I56" s="24"/>
      <c r="J56" s="17" t="s">
        <v>9</v>
      </c>
      <c r="K56" s="31" t="s">
        <v>9</v>
      </c>
    </row>
    <row r="57" spans="2:11" ht="20" customHeight="1" x14ac:dyDescent="0.15">
      <c r="B57" s="48" t="s">
        <v>14</v>
      </c>
      <c r="C57" s="51">
        <v>45975</v>
      </c>
      <c r="D57" s="88" t="s">
        <v>55</v>
      </c>
      <c r="E57" s="71" t="s">
        <v>55</v>
      </c>
      <c r="F57" s="4" t="s">
        <v>16</v>
      </c>
      <c r="G57" s="4" t="s">
        <v>16</v>
      </c>
      <c r="H57" s="4" t="s">
        <v>16</v>
      </c>
      <c r="I57" s="24"/>
      <c r="J57" s="17" t="s">
        <v>9</v>
      </c>
      <c r="K57" s="31" t="s">
        <v>9</v>
      </c>
    </row>
    <row r="58" spans="2:11" ht="20" customHeight="1" x14ac:dyDescent="0.15">
      <c r="B58" s="20" t="s">
        <v>15</v>
      </c>
      <c r="C58" s="56">
        <v>45976</v>
      </c>
      <c r="D58" s="183"/>
      <c r="E58" s="188"/>
      <c r="F58" s="188"/>
      <c r="G58" s="188"/>
      <c r="H58" s="188"/>
      <c r="I58" s="188"/>
      <c r="J58" s="188"/>
      <c r="K58" s="189"/>
    </row>
    <row r="59" spans="2:11" ht="20" customHeight="1" x14ac:dyDescent="0.15">
      <c r="B59" s="20" t="s">
        <v>17</v>
      </c>
      <c r="C59" s="52">
        <v>45977</v>
      </c>
      <c r="D59" s="183"/>
      <c r="E59" s="188"/>
      <c r="F59" s="188"/>
      <c r="G59" s="188"/>
      <c r="H59" s="188"/>
      <c r="I59" s="188"/>
      <c r="J59" s="188"/>
      <c r="K59" s="189"/>
    </row>
    <row r="60" spans="2:11" ht="20" customHeight="1" x14ac:dyDescent="0.15">
      <c r="B60" s="48" t="s">
        <v>6</v>
      </c>
      <c r="C60" s="51">
        <v>45978</v>
      </c>
      <c r="D60" s="177" t="s">
        <v>18</v>
      </c>
      <c r="E60" s="178"/>
      <c r="F60" s="178"/>
      <c r="G60" s="178"/>
      <c r="H60" s="178"/>
      <c r="I60" s="178"/>
      <c r="J60" s="178"/>
      <c r="K60" s="179"/>
    </row>
    <row r="61" spans="2:11" ht="20" customHeight="1" x14ac:dyDescent="0.15">
      <c r="B61" s="48" t="s">
        <v>10</v>
      </c>
      <c r="C61" s="55">
        <v>45979</v>
      </c>
      <c r="D61" s="177"/>
      <c r="E61" s="178"/>
      <c r="F61" s="178"/>
      <c r="G61" s="178"/>
      <c r="H61" s="178"/>
      <c r="I61" s="178"/>
      <c r="J61" s="178"/>
      <c r="K61" s="179"/>
    </row>
    <row r="62" spans="2:11" ht="20" customHeight="1" x14ac:dyDescent="0.15">
      <c r="B62" s="48" t="s">
        <v>12</v>
      </c>
      <c r="C62" s="51">
        <v>45980</v>
      </c>
      <c r="D62" s="177"/>
      <c r="E62" s="178"/>
      <c r="F62" s="178"/>
      <c r="G62" s="178"/>
      <c r="H62" s="178"/>
      <c r="I62" s="178"/>
      <c r="J62" s="178"/>
      <c r="K62" s="179"/>
    </row>
    <row r="63" spans="2:11" ht="20" customHeight="1" x14ac:dyDescent="0.15">
      <c r="B63" s="48" t="s">
        <v>13</v>
      </c>
      <c r="C63" s="51">
        <v>45981</v>
      </c>
      <c r="D63" s="177"/>
      <c r="E63" s="178"/>
      <c r="F63" s="178"/>
      <c r="G63" s="178"/>
      <c r="H63" s="178"/>
      <c r="I63" s="178"/>
      <c r="J63" s="178"/>
      <c r="K63" s="179"/>
    </row>
    <row r="64" spans="2:11" ht="20" customHeight="1" x14ac:dyDescent="0.15">
      <c r="B64" s="48" t="s">
        <v>14</v>
      </c>
      <c r="C64" s="55">
        <v>45982</v>
      </c>
      <c r="D64" s="177"/>
      <c r="E64" s="178"/>
      <c r="F64" s="178"/>
      <c r="G64" s="178"/>
      <c r="H64" s="178"/>
      <c r="I64" s="178"/>
      <c r="J64" s="178"/>
      <c r="K64" s="179"/>
    </row>
    <row r="65" spans="2:11" ht="20" customHeight="1" x14ac:dyDescent="0.15">
      <c r="B65" s="20" t="s">
        <v>15</v>
      </c>
      <c r="C65" s="52">
        <v>45983</v>
      </c>
      <c r="D65" s="183"/>
      <c r="E65" s="184"/>
      <c r="F65" s="184"/>
      <c r="G65" s="184"/>
      <c r="H65" s="184"/>
      <c r="I65" s="184"/>
      <c r="J65" s="184"/>
      <c r="K65" s="185"/>
    </row>
    <row r="66" spans="2:11" ht="20" customHeight="1" x14ac:dyDescent="0.15">
      <c r="B66" s="20" t="s">
        <v>17</v>
      </c>
      <c r="C66" s="52">
        <v>45984</v>
      </c>
      <c r="D66" s="183"/>
      <c r="E66" s="184"/>
      <c r="F66" s="184"/>
      <c r="G66" s="184"/>
      <c r="H66" s="184"/>
      <c r="I66" s="184"/>
      <c r="J66" s="184"/>
      <c r="K66" s="185"/>
    </row>
    <row r="67" spans="2:11" ht="20" customHeight="1" x14ac:dyDescent="0.15">
      <c r="B67" s="48" t="s">
        <v>6</v>
      </c>
      <c r="C67" s="55">
        <v>45985</v>
      </c>
      <c r="D67" s="13" t="s">
        <v>7</v>
      </c>
      <c r="E67" s="14" t="s">
        <v>7</v>
      </c>
      <c r="F67" s="19" t="s">
        <v>8</v>
      </c>
      <c r="G67" s="19" t="s">
        <v>8</v>
      </c>
      <c r="H67" s="19" t="s">
        <v>8</v>
      </c>
      <c r="I67" s="24"/>
      <c r="J67" s="17" t="s">
        <v>9</v>
      </c>
      <c r="K67" s="31" t="s">
        <v>9</v>
      </c>
    </row>
    <row r="68" spans="2:11" ht="20" customHeight="1" x14ac:dyDescent="0.15">
      <c r="B68" s="48" t="s">
        <v>10</v>
      </c>
      <c r="C68" s="51">
        <v>45986</v>
      </c>
      <c r="D68" s="88" t="s">
        <v>55</v>
      </c>
      <c r="E68" s="71" t="s">
        <v>55</v>
      </c>
      <c r="F68" s="15" t="s">
        <v>11</v>
      </c>
      <c r="G68" s="15" t="s">
        <v>11</v>
      </c>
      <c r="H68" s="16"/>
      <c r="I68" s="24"/>
      <c r="J68" s="17" t="s">
        <v>9</v>
      </c>
      <c r="K68" s="31" t="s">
        <v>9</v>
      </c>
    </row>
    <row r="69" spans="2:11" ht="20" customHeight="1" x14ac:dyDescent="0.15">
      <c r="B69" s="48" t="s">
        <v>12</v>
      </c>
      <c r="C69" s="51">
        <v>45987</v>
      </c>
      <c r="D69" s="13" t="s">
        <v>7</v>
      </c>
      <c r="E69" s="14" t="s">
        <v>7</v>
      </c>
      <c r="F69" s="19" t="s">
        <v>8</v>
      </c>
      <c r="G69" s="19" t="s">
        <v>8</v>
      </c>
      <c r="H69" s="19" t="s">
        <v>8</v>
      </c>
      <c r="I69" s="24"/>
      <c r="J69" s="17" t="s">
        <v>9</v>
      </c>
      <c r="K69" s="31" t="s">
        <v>9</v>
      </c>
    </row>
    <row r="70" spans="2:11" ht="20" customHeight="1" x14ac:dyDescent="0.15">
      <c r="B70" s="48" t="s">
        <v>13</v>
      </c>
      <c r="C70" s="55">
        <v>45988</v>
      </c>
      <c r="D70" s="88" t="s">
        <v>55</v>
      </c>
      <c r="E70" s="71" t="s">
        <v>55</v>
      </c>
      <c r="F70" s="4" t="s">
        <v>16</v>
      </c>
      <c r="G70" s="4" t="s">
        <v>16</v>
      </c>
      <c r="H70" s="4" t="s">
        <v>16</v>
      </c>
      <c r="I70" s="24"/>
      <c r="J70" s="17" t="s">
        <v>9</v>
      </c>
      <c r="K70" s="31" t="s">
        <v>9</v>
      </c>
    </row>
    <row r="71" spans="2:11" ht="20" customHeight="1" x14ac:dyDescent="0.15">
      <c r="B71" s="48" t="s">
        <v>14</v>
      </c>
      <c r="C71" s="51">
        <v>45989</v>
      </c>
      <c r="D71" s="88" t="s">
        <v>55</v>
      </c>
      <c r="E71" s="71" t="s">
        <v>55</v>
      </c>
      <c r="F71" s="43" t="s">
        <v>8</v>
      </c>
      <c r="G71" s="19" t="s">
        <v>8</v>
      </c>
      <c r="H71" s="19" t="s">
        <v>8</v>
      </c>
      <c r="I71" s="24"/>
      <c r="J71" s="17" t="s">
        <v>9</v>
      </c>
      <c r="K71" s="31" t="s">
        <v>9</v>
      </c>
    </row>
    <row r="72" spans="2:11" ht="20" customHeight="1" x14ac:dyDescent="0.15">
      <c r="B72" s="20" t="s">
        <v>15</v>
      </c>
      <c r="C72" s="52">
        <v>45990</v>
      </c>
      <c r="D72" s="183"/>
      <c r="E72" s="184"/>
      <c r="F72" s="184"/>
      <c r="G72" s="184"/>
      <c r="H72" s="184"/>
      <c r="I72" s="184"/>
      <c r="J72" s="184"/>
      <c r="K72" s="185"/>
    </row>
    <row r="73" spans="2:11" ht="20" customHeight="1" x14ac:dyDescent="0.15">
      <c r="B73" s="20" t="s">
        <v>17</v>
      </c>
      <c r="C73" s="56">
        <v>45991</v>
      </c>
      <c r="D73" s="183"/>
      <c r="E73" s="184"/>
      <c r="F73" s="184"/>
      <c r="G73" s="184"/>
      <c r="H73" s="184"/>
      <c r="I73" s="184"/>
      <c r="J73" s="184"/>
      <c r="K73" s="185"/>
    </row>
    <row r="74" spans="2:11" ht="20" customHeight="1" x14ac:dyDescent="0.15">
      <c r="B74" s="48" t="s">
        <v>6</v>
      </c>
      <c r="C74" s="51">
        <v>45992</v>
      </c>
      <c r="D74" s="180" t="s">
        <v>18</v>
      </c>
      <c r="E74" s="181"/>
      <c r="F74" s="181"/>
      <c r="G74" s="181"/>
      <c r="H74" s="181"/>
      <c r="I74" s="181"/>
      <c r="J74" s="181"/>
      <c r="K74" s="182"/>
    </row>
    <row r="75" spans="2:11" ht="20" customHeight="1" x14ac:dyDescent="0.15">
      <c r="B75" s="48" t="s">
        <v>10</v>
      </c>
      <c r="C75" s="51">
        <v>45993</v>
      </c>
      <c r="D75" s="180"/>
      <c r="E75" s="181"/>
      <c r="F75" s="181"/>
      <c r="G75" s="181"/>
      <c r="H75" s="181"/>
      <c r="I75" s="181"/>
      <c r="J75" s="181"/>
      <c r="K75" s="182"/>
    </row>
    <row r="76" spans="2:11" ht="20" customHeight="1" x14ac:dyDescent="0.15">
      <c r="B76" s="48" t="s">
        <v>12</v>
      </c>
      <c r="C76" s="55">
        <v>45994</v>
      </c>
      <c r="D76" s="180"/>
      <c r="E76" s="181"/>
      <c r="F76" s="181"/>
      <c r="G76" s="181"/>
      <c r="H76" s="181"/>
      <c r="I76" s="181"/>
      <c r="J76" s="181"/>
      <c r="K76" s="182"/>
    </row>
    <row r="77" spans="2:11" ht="20" customHeight="1" x14ac:dyDescent="0.15">
      <c r="B77" s="48" t="s">
        <v>13</v>
      </c>
      <c r="C77" s="51">
        <v>45995</v>
      </c>
      <c r="D77" s="180"/>
      <c r="E77" s="181"/>
      <c r="F77" s="181"/>
      <c r="G77" s="181"/>
      <c r="H77" s="181"/>
      <c r="I77" s="181"/>
      <c r="J77" s="181"/>
      <c r="K77" s="182"/>
    </row>
    <row r="78" spans="2:11" ht="20" customHeight="1" x14ac:dyDescent="0.15">
      <c r="B78" s="48" t="s">
        <v>14</v>
      </c>
      <c r="C78" s="51">
        <v>45996</v>
      </c>
      <c r="D78" s="180"/>
      <c r="E78" s="181"/>
      <c r="F78" s="181"/>
      <c r="G78" s="181"/>
      <c r="H78" s="181"/>
      <c r="I78" s="181"/>
      <c r="J78" s="181"/>
      <c r="K78" s="182"/>
    </row>
    <row r="79" spans="2:11" ht="20" customHeight="1" x14ac:dyDescent="0.15">
      <c r="B79" s="20" t="s">
        <v>15</v>
      </c>
      <c r="C79" s="56">
        <v>45997</v>
      </c>
      <c r="D79" s="183"/>
      <c r="E79" s="184"/>
      <c r="F79" s="184"/>
      <c r="G79" s="184"/>
      <c r="H79" s="184"/>
      <c r="I79" s="184"/>
      <c r="J79" s="184"/>
      <c r="K79" s="185"/>
    </row>
    <row r="80" spans="2:11" ht="20" customHeight="1" x14ac:dyDescent="0.15">
      <c r="B80" s="20" t="s">
        <v>17</v>
      </c>
      <c r="C80" s="52">
        <v>45998</v>
      </c>
      <c r="D80" s="183"/>
      <c r="E80" s="184"/>
      <c r="F80" s="184"/>
      <c r="G80" s="184"/>
      <c r="H80" s="184"/>
      <c r="I80" s="184"/>
      <c r="J80" s="184"/>
      <c r="K80" s="185"/>
    </row>
    <row r="81" spans="2:11" ht="20" customHeight="1" x14ac:dyDescent="0.15">
      <c r="B81" s="20" t="s">
        <v>6</v>
      </c>
      <c r="C81" s="52">
        <v>45999</v>
      </c>
      <c r="D81" s="183"/>
      <c r="E81" s="184"/>
      <c r="F81" s="184"/>
      <c r="G81" s="184"/>
      <c r="H81" s="184"/>
      <c r="I81" s="184"/>
      <c r="J81" s="184"/>
      <c r="K81" s="185"/>
    </row>
    <row r="82" spans="2:11" ht="20" customHeight="1" x14ac:dyDescent="0.15">
      <c r="B82" s="48" t="s">
        <v>10</v>
      </c>
      <c r="C82" s="55">
        <v>46000</v>
      </c>
      <c r="D82" s="13" t="s">
        <v>7</v>
      </c>
      <c r="E82" s="14" t="s">
        <v>7</v>
      </c>
      <c r="F82" s="17" t="s">
        <v>9</v>
      </c>
      <c r="G82" s="17" t="s">
        <v>9</v>
      </c>
      <c r="H82" s="17" t="s">
        <v>9</v>
      </c>
      <c r="I82" s="16"/>
      <c r="J82" s="16"/>
      <c r="K82" s="18"/>
    </row>
    <row r="83" spans="2:11" ht="20" customHeight="1" x14ac:dyDescent="0.15">
      <c r="B83" s="48" t="s">
        <v>12</v>
      </c>
      <c r="C83" s="51">
        <v>46001</v>
      </c>
      <c r="D83" s="89" t="s">
        <v>8</v>
      </c>
      <c r="E83" s="38" t="s">
        <v>8</v>
      </c>
      <c r="F83" s="19" t="s">
        <v>8</v>
      </c>
      <c r="G83" s="4" t="s">
        <v>16</v>
      </c>
      <c r="H83" s="4" t="s">
        <v>16</v>
      </c>
      <c r="I83" s="4" t="s">
        <v>16</v>
      </c>
      <c r="J83" s="16"/>
      <c r="K83" s="18"/>
    </row>
    <row r="84" spans="2:11" ht="20" customHeight="1" x14ac:dyDescent="0.15">
      <c r="B84" s="48" t="s">
        <v>13</v>
      </c>
      <c r="C84" s="51">
        <v>46002</v>
      </c>
      <c r="D84" s="13" t="s">
        <v>7</v>
      </c>
      <c r="E84" s="14" t="s">
        <v>7</v>
      </c>
      <c r="F84" s="17" t="s">
        <v>9</v>
      </c>
      <c r="G84" s="17" t="s">
        <v>9</v>
      </c>
      <c r="H84" s="16"/>
      <c r="I84" s="16"/>
      <c r="J84" s="4" t="s">
        <v>16</v>
      </c>
      <c r="K84" s="4" t="s">
        <v>16</v>
      </c>
    </row>
    <row r="85" spans="2:11" ht="20" customHeight="1" x14ac:dyDescent="0.15">
      <c r="B85" s="48" t="s">
        <v>14</v>
      </c>
      <c r="C85" s="55">
        <v>46003</v>
      </c>
      <c r="D85" s="43" t="s">
        <v>8</v>
      </c>
      <c r="E85" s="19" t="s">
        <v>8</v>
      </c>
      <c r="F85" s="19" t="s">
        <v>8</v>
      </c>
      <c r="G85" s="4" t="s">
        <v>16</v>
      </c>
      <c r="H85" s="4" t="s">
        <v>16</v>
      </c>
      <c r="I85" s="4" t="s">
        <v>16</v>
      </c>
      <c r="J85" s="16"/>
      <c r="K85" s="18"/>
    </row>
    <row r="86" spans="2:11" ht="20" customHeight="1" x14ac:dyDescent="0.15">
      <c r="B86" s="20" t="s">
        <v>15</v>
      </c>
      <c r="C86" s="52">
        <v>46004</v>
      </c>
      <c r="D86" s="155"/>
      <c r="E86" s="156"/>
      <c r="F86" s="156"/>
      <c r="G86" s="156"/>
      <c r="H86" s="156"/>
      <c r="I86" s="156"/>
      <c r="J86" s="156"/>
      <c r="K86" s="157"/>
    </row>
    <row r="87" spans="2:11" ht="20" customHeight="1" thickBot="1" x14ac:dyDescent="0.2">
      <c r="B87" s="62" t="s">
        <v>17</v>
      </c>
      <c r="C87" s="63">
        <v>46005</v>
      </c>
      <c r="D87" s="190"/>
      <c r="E87" s="191"/>
      <c r="F87" s="191"/>
      <c r="G87" s="191"/>
      <c r="H87" s="191"/>
      <c r="I87" s="191"/>
      <c r="J87" s="191"/>
      <c r="K87" s="192"/>
    </row>
    <row r="88" spans="2:11" ht="20" customHeight="1" x14ac:dyDescent="0.15">
      <c r="B88" s="165" t="s">
        <v>51</v>
      </c>
      <c r="C88" s="166"/>
      <c r="D88" s="166"/>
      <c r="E88" s="166"/>
      <c r="F88" s="166"/>
      <c r="G88" s="166"/>
      <c r="H88" s="166"/>
      <c r="I88" s="166"/>
      <c r="J88" s="166"/>
      <c r="K88" s="167"/>
    </row>
    <row r="89" spans="2:11" ht="20" customHeight="1" thickBot="1" x14ac:dyDescent="0.2">
      <c r="B89" s="168"/>
      <c r="C89" s="169"/>
      <c r="D89" s="169"/>
      <c r="E89" s="169"/>
      <c r="F89" s="169"/>
      <c r="G89" s="169"/>
      <c r="H89" s="169"/>
      <c r="I89" s="169"/>
      <c r="J89" s="169"/>
      <c r="K89" s="170"/>
    </row>
    <row r="90" spans="2:11" ht="20" customHeight="1" x14ac:dyDescent="0.15">
      <c r="B90" s="47" t="s">
        <v>12</v>
      </c>
      <c r="C90" s="55">
        <v>46029</v>
      </c>
      <c r="D90" s="151" t="s">
        <v>18</v>
      </c>
      <c r="E90" s="152"/>
      <c r="F90" s="152"/>
      <c r="G90" s="152"/>
      <c r="H90" s="152"/>
      <c r="I90" s="152"/>
      <c r="J90" s="152"/>
      <c r="K90" s="193"/>
    </row>
    <row r="91" spans="2:11" ht="20" customHeight="1" x14ac:dyDescent="0.15">
      <c r="B91" s="48" t="s">
        <v>13</v>
      </c>
      <c r="C91" s="55">
        <v>46030</v>
      </c>
      <c r="D91" s="153"/>
      <c r="E91" s="154"/>
      <c r="F91" s="154"/>
      <c r="G91" s="154"/>
      <c r="H91" s="154"/>
      <c r="I91" s="154"/>
      <c r="J91" s="154"/>
      <c r="K91" s="161"/>
    </row>
    <row r="92" spans="2:11" ht="20" customHeight="1" x14ac:dyDescent="0.15">
      <c r="B92" s="48" t="s">
        <v>14</v>
      </c>
      <c r="C92" s="55">
        <v>46031</v>
      </c>
      <c r="D92" s="162"/>
      <c r="E92" s="163"/>
      <c r="F92" s="163"/>
      <c r="G92" s="163"/>
      <c r="H92" s="163"/>
      <c r="I92" s="163"/>
      <c r="J92" s="163"/>
      <c r="K92" s="164"/>
    </row>
    <row r="93" spans="2:11" ht="20" customHeight="1" x14ac:dyDescent="0.15">
      <c r="B93" s="20" t="s">
        <v>15</v>
      </c>
      <c r="C93" s="56">
        <v>46032</v>
      </c>
      <c r="D93" s="155"/>
      <c r="E93" s="156"/>
      <c r="F93" s="156"/>
      <c r="G93" s="156"/>
      <c r="H93" s="156"/>
      <c r="I93" s="156"/>
      <c r="J93" s="156"/>
      <c r="K93" s="157"/>
    </row>
    <row r="94" spans="2:11" ht="20" customHeight="1" thickBot="1" x14ac:dyDescent="0.2">
      <c r="B94" s="20" t="s">
        <v>17</v>
      </c>
      <c r="C94" s="56">
        <v>46033</v>
      </c>
      <c r="D94" s="155"/>
      <c r="E94" s="156"/>
      <c r="F94" s="156"/>
      <c r="G94" s="156"/>
      <c r="H94" s="156"/>
      <c r="I94" s="156"/>
      <c r="J94" s="156"/>
      <c r="K94" s="157"/>
    </row>
    <row r="95" spans="2:11" ht="20" customHeight="1" x14ac:dyDescent="0.15">
      <c r="B95" s="48" t="s">
        <v>6</v>
      </c>
      <c r="C95" s="55">
        <v>46034</v>
      </c>
      <c r="D95" s="151" t="s">
        <v>18</v>
      </c>
      <c r="E95" s="152"/>
      <c r="F95" s="152"/>
      <c r="G95" s="152"/>
      <c r="H95" s="152"/>
      <c r="I95" s="152"/>
      <c r="J95" s="152"/>
      <c r="K95" s="193"/>
    </row>
    <row r="96" spans="2:11" ht="20" customHeight="1" x14ac:dyDescent="0.15">
      <c r="B96" s="48" t="s">
        <v>10</v>
      </c>
      <c r="C96" s="55">
        <v>46035</v>
      </c>
      <c r="D96" s="153"/>
      <c r="E96" s="154"/>
      <c r="F96" s="154"/>
      <c r="G96" s="154"/>
      <c r="H96" s="154"/>
      <c r="I96" s="154"/>
      <c r="J96" s="154"/>
      <c r="K96" s="161"/>
    </row>
    <row r="97" spans="2:11" ht="20" customHeight="1" x14ac:dyDescent="0.15">
      <c r="B97" s="48" t="s">
        <v>12</v>
      </c>
      <c r="C97" s="55">
        <v>46036</v>
      </c>
      <c r="D97" s="153"/>
      <c r="E97" s="154"/>
      <c r="F97" s="154"/>
      <c r="G97" s="154"/>
      <c r="H97" s="154"/>
      <c r="I97" s="154"/>
      <c r="J97" s="154"/>
      <c r="K97" s="161"/>
    </row>
    <row r="98" spans="2:11" ht="20" customHeight="1" x14ac:dyDescent="0.15">
      <c r="B98" s="48" t="s">
        <v>13</v>
      </c>
      <c r="C98" s="55">
        <v>46037</v>
      </c>
      <c r="D98" s="153"/>
      <c r="E98" s="154"/>
      <c r="F98" s="154"/>
      <c r="G98" s="154"/>
      <c r="H98" s="154"/>
      <c r="I98" s="154"/>
      <c r="J98" s="154"/>
      <c r="K98" s="161"/>
    </row>
    <row r="99" spans="2:11" ht="20" customHeight="1" thickBot="1" x14ac:dyDescent="0.2">
      <c r="B99" s="64" t="s">
        <v>14</v>
      </c>
      <c r="C99" s="55">
        <v>46038</v>
      </c>
      <c r="D99" s="174"/>
      <c r="E99" s="175"/>
      <c r="F99" s="175"/>
      <c r="G99" s="175"/>
      <c r="H99" s="175"/>
      <c r="I99" s="175"/>
      <c r="J99" s="175"/>
      <c r="K99" s="176"/>
    </row>
    <row r="100" spans="2:11" ht="20" customHeight="1" x14ac:dyDescent="0.15">
      <c r="B100" s="165" t="s">
        <v>54</v>
      </c>
      <c r="C100" s="166"/>
      <c r="D100" s="166"/>
      <c r="E100" s="166"/>
      <c r="F100" s="166"/>
      <c r="G100" s="166"/>
      <c r="H100" s="166"/>
      <c r="I100" s="166"/>
      <c r="J100" s="166"/>
      <c r="K100" s="167"/>
    </row>
    <row r="101" spans="2:11" ht="20" customHeight="1" thickBot="1" x14ac:dyDescent="0.2">
      <c r="B101" s="168"/>
      <c r="C101" s="169"/>
      <c r="D101" s="169"/>
      <c r="E101" s="169"/>
      <c r="F101" s="169"/>
      <c r="G101" s="169"/>
      <c r="H101" s="169"/>
      <c r="I101" s="169"/>
      <c r="J101" s="169"/>
      <c r="K101" s="170"/>
    </row>
    <row r="102" spans="2:11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2:11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2:11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2:11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2:11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2:11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2:11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2:11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2:11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2:11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2:11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2:11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2:11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2:11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2:11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2:11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2:11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2:11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2:11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2:11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2:11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2:11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2:11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2:11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2:11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2:11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2:11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2:11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2:11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2:11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2:11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2:11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2:11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2:11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2:11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2:11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2:11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2:11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2:11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2:11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2:11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2:11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2:11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2:11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2:11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2:11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2:11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2:11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2:11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2:11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2:11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2:11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2:11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2:11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2:11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2:11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2:11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2:11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2:11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2:11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2:11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2:11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2:11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2:11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2:11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2:11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2:11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2:11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2:11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2:11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2:11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2:11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2:11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2:11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2:11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2:11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2:11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2:11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2:11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2:11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2:11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2:11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2:11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2:11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2:11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2:11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2:11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2:11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2:11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2:11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2:11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2:11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2:11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2:11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2:11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2:11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2:11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2:11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2:11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2:11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2:11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2:11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2:11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2:11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2:11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2:11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2:11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2:11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2:11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2:11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2:11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2:11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2:11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2:11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2:11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2:11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2:11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2:11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2:11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2:11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2:11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2:11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2:11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2:11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2:11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2:11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2:11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2:11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2:11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2:11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2:11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2:11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2:11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2:11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2:11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2:11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2:11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2:11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2:11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2:11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2:11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2:11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2:11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2:11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2:11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2:11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2:11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2:11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2:11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2:11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2:11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2:11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2:11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2:11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2:11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2:11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2:11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2:11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2:11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2:11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2:11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2:11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2:11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2:11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2:11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2:11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2:11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2:11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2:11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2:11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2:11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2:11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2:11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2:11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2:11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2:11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2:11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2:11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2:11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2:11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2:11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2:11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2:11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2:11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2:11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2:11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2:11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2:11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2:11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2:11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2:11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2:11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2:11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2:11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2:11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2:11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2:11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2:11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2:11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2:11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2:11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2:11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2:11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2:11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2:11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2:11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2:11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2:11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2:11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2:11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2:11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2:11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2:11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2:11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2:11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2:11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2:11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2:11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2:11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2:11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2:11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2:11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2:11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2:11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2:11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2:11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2:11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2:11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2:11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2:11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2:11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2:11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2:11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2:11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2:11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2:11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2:11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2:11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2:11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2:11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2:11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2:11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2:11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2:11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2:11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2:11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2:11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2:11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2:11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2:11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2:11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2:11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2:11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2:11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2:11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2:11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2:11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2:11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2:11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2:11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2:11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2:11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2:11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2:11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2:11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2:11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2:11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2:11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2:11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2:11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2:11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2:11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2:11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2:11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2:11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2:11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2:11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2:11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2:11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2:11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2:11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2:11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2:11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2:11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2:11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2:11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2:11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2:11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2:11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2:11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2:11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2:11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2:11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2:11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2:11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2:11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2:11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2:11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2:11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2:11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2:11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2:11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2:11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2:11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2:11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2:11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2:11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2:11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2:11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2:11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2:11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2:11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2:11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2:11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2:11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2:11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2:11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2:11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2:11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2:11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2:11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2:11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2:11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2:11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2:11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2:11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2:11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2:11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2:11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2:11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2:11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2:11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2:11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2:11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2:11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2:11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2:11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2:11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2:11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2:11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2:11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2:11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2:11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2:11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2:11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2:11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2:11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2:11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2:11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2:11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2:11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2:11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2:11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2:11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2:11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2:11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2:11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2:11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2:11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2:11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2:11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2:11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2:11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2:11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2:11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2:11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2:11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2:11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2:11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2:11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2:11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2:11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2:11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2:11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2:11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2:11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2:11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2:11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2:11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2:11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2:11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2:11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2:11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2:11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2:11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2:11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2:11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2:11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2:11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2:11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2:11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2:11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2:11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2:11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2:11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2:11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2:11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2:11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2:11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2:11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2:11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2:11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2:11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2:11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2:11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2:11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2:11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2:11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2:11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2:11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2:11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2:11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2:11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2:11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2:11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2:11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2:11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2:11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2:11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2:11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2:11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2:11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2:11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2:11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2:11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2:11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2:11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2:11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2:11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2:11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2:11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2:11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2:11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2:11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2:11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2:11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2:11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2:11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2:11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2:11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2:11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2:11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2:11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2:11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2:11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2:11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2:11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2:11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2:11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2:11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2:11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2:11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2:11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2:11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2:11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2:11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2:11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2:11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2:11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2:11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2:11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2:11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2:11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2:11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2:11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2:11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2:11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2:11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2:11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2:11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2:11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2:11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2:11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2:11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2:11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2:11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2:11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2:11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2:11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2:11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2:11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2:11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2:11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2:11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2:11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2:11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2:11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2:11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2:11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2:11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2:11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2:11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2:11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2:11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2:11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2:11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2:11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2:11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2:11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2:11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2:11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2:11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2:11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2:11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2:11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2:11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2:11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2:11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2:11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2:11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2:11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2:11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2:11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2:11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2:11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2:11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2:11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2:11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2:11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2:11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2:11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2:11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2:11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2:11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2:11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2:11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2:11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2:11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2:11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2:11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2:11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2:11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2:11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2:11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2:11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2:11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2:11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2:11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2:11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2:11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2:11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2:11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2:11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2:11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2:11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2:11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2:11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2:11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2:11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2:11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2:11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2:11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2:11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2:11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2:11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2:11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2:11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2:11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2:11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2:11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2:11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2:11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2:11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2:11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2:11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2:11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2:11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2:11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2:11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2:11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2:11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2:11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2:11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2:11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2:11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2:11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2:11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2:11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2:11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2:11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2:11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2:11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2:11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2:11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2:11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2:11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2:11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2:11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2:11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2:11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2:11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2:11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2:11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2:11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2:11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2:11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2:11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2:11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2:11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2:11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2:11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2:11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2:11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2:11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2:11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2:11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2:11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2:11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2:11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2:11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2:11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2:11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2:11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2:11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2:11" x14ac:dyDescent="0.15"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2:11" x14ac:dyDescent="0.15"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2:11" x14ac:dyDescent="0.15">
      <c r="B881" s="1"/>
      <c r="C881" s="1"/>
      <c r="D881" s="27"/>
      <c r="E881" s="27"/>
      <c r="F881" s="27"/>
      <c r="G881" s="27"/>
      <c r="H881" s="27"/>
      <c r="I881" s="28"/>
      <c r="J881" s="28"/>
      <c r="K881" s="28"/>
    </row>
    <row r="882" spans="2:11" x14ac:dyDescent="0.15">
      <c r="B882" s="27"/>
      <c r="C882" s="27"/>
    </row>
  </sheetData>
  <mergeCells count="50">
    <mergeCell ref="D58:K58"/>
    <mergeCell ref="D59:K59"/>
    <mergeCell ref="D51:K51"/>
    <mergeCell ref="D37:K37"/>
    <mergeCell ref="D38:K38"/>
    <mergeCell ref="D52:K52"/>
    <mergeCell ref="D45:K45"/>
    <mergeCell ref="D46:K50"/>
    <mergeCell ref="D44:K44"/>
    <mergeCell ref="B2:K2"/>
    <mergeCell ref="B3:K3"/>
    <mergeCell ref="B4:K4"/>
    <mergeCell ref="B5:K5"/>
    <mergeCell ref="B6:C7"/>
    <mergeCell ref="D6:D7"/>
    <mergeCell ref="J6:K10"/>
    <mergeCell ref="B8:C8"/>
    <mergeCell ref="B9:C9"/>
    <mergeCell ref="B10:C10"/>
    <mergeCell ref="E6:E7"/>
    <mergeCell ref="F6:F7"/>
    <mergeCell ref="G6:G7"/>
    <mergeCell ref="H6:I6"/>
    <mergeCell ref="B100:K101"/>
    <mergeCell ref="D94:K94"/>
    <mergeCell ref="D87:K87"/>
    <mergeCell ref="D93:K93"/>
    <mergeCell ref="D79:K79"/>
    <mergeCell ref="D80:K80"/>
    <mergeCell ref="D81:K81"/>
    <mergeCell ref="B88:K89"/>
    <mergeCell ref="D90:K92"/>
    <mergeCell ref="D86:K86"/>
    <mergeCell ref="D95:K99"/>
    <mergeCell ref="B11:K11"/>
    <mergeCell ref="B12:C12"/>
    <mergeCell ref="D18:K22"/>
    <mergeCell ref="D32:K36"/>
    <mergeCell ref="D23:K23"/>
    <mergeCell ref="D24:K24"/>
    <mergeCell ref="D16:K16"/>
    <mergeCell ref="D17:K17"/>
    <mergeCell ref="D31:K31"/>
    <mergeCell ref="D30:K30"/>
    <mergeCell ref="D60:K64"/>
    <mergeCell ref="D74:K78"/>
    <mergeCell ref="D72:K72"/>
    <mergeCell ref="D73:K73"/>
    <mergeCell ref="D65:K65"/>
    <mergeCell ref="D66:K66"/>
  </mergeCells>
  <phoneticPr fontId="24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25F00-724B-1447-B96C-871FCEA628BC}">
  <sheetPr>
    <tabColor rgb="FFFFFF00"/>
  </sheetPr>
  <dimension ref="B1:Q922"/>
  <sheetViews>
    <sheetView topLeftCell="D59" zoomScale="85" zoomScaleNormal="85" workbookViewId="0"/>
  </sheetViews>
  <sheetFormatPr baseColWidth="10" defaultColWidth="8.83203125" defaultRowHeight="14" x14ac:dyDescent="0.15"/>
  <cols>
    <col min="1" max="1" width="8.83203125" style="2"/>
    <col min="2" max="9" width="20.5" style="24" customWidth="1"/>
    <col min="10" max="12" width="20.5" style="29" customWidth="1"/>
    <col min="13" max="14" width="5.83203125" style="2" customWidth="1"/>
    <col min="15" max="15" width="18.5" style="2" bestFit="1" customWidth="1"/>
    <col min="16" max="16" width="8.83203125" style="2"/>
    <col min="17" max="17" width="14.5" style="2" customWidth="1"/>
    <col min="18" max="16384" width="8.83203125" style="2"/>
  </cols>
  <sheetData>
    <row r="1" spans="2:17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7" ht="20.25" customHeight="1" x14ac:dyDescent="0.15">
      <c r="B2" s="336" t="s">
        <v>0</v>
      </c>
      <c r="C2" s="337"/>
      <c r="D2" s="337"/>
      <c r="E2" s="337"/>
      <c r="F2" s="337"/>
      <c r="G2" s="337"/>
      <c r="H2" s="337"/>
      <c r="I2" s="337"/>
      <c r="J2" s="337"/>
      <c r="K2" s="337"/>
      <c r="L2" s="338"/>
    </row>
    <row r="3" spans="2:17" ht="20.25" customHeight="1" x14ac:dyDescent="0.15">
      <c r="B3" s="339" t="s">
        <v>1</v>
      </c>
      <c r="C3" s="340"/>
      <c r="D3" s="340"/>
      <c r="E3" s="340"/>
      <c r="F3" s="340"/>
      <c r="G3" s="340"/>
      <c r="H3" s="340"/>
      <c r="I3" s="340"/>
      <c r="J3" s="340"/>
      <c r="K3" s="340"/>
      <c r="L3" s="341"/>
    </row>
    <row r="4" spans="2:17" ht="20.25" customHeight="1" thickBot="1" x14ac:dyDescent="0.2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1"/>
    </row>
    <row r="5" spans="2:17" ht="40" customHeight="1" thickBot="1" x14ac:dyDescent="0.2">
      <c r="B5" s="215" t="s">
        <v>149</v>
      </c>
      <c r="C5" s="216"/>
      <c r="D5" s="216"/>
      <c r="E5" s="216"/>
      <c r="F5" s="216"/>
      <c r="G5" s="216"/>
      <c r="H5" s="216"/>
      <c r="I5" s="216"/>
      <c r="J5" s="216"/>
      <c r="K5" s="216"/>
      <c r="L5" s="217"/>
    </row>
    <row r="6" spans="2:17" ht="35.25" customHeight="1" x14ac:dyDescent="0.15">
      <c r="B6" s="342" t="s">
        <v>81</v>
      </c>
      <c r="C6" s="343"/>
      <c r="D6" s="384" t="s">
        <v>115</v>
      </c>
      <c r="E6" s="345" t="s">
        <v>116</v>
      </c>
      <c r="F6" s="346"/>
      <c r="G6" s="347"/>
      <c r="H6" s="385" t="s">
        <v>117</v>
      </c>
      <c r="I6" s="386"/>
      <c r="J6" s="387" t="s">
        <v>118</v>
      </c>
      <c r="K6" s="388"/>
      <c r="L6" s="358" t="s">
        <v>119</v>
      </c>
    </row>
    <row r="7" spans="2:17" s="396" customFormat="1" ht="27.75" customHeight="1" x14ac:dyDescent="0.15">
      <c r="B7" s="127" t="s">
        <v>2</v>
      </c>
      <c r="C7" s="128"/>
      <c r="D7" s="389"/>
      <c r="E7" s="390" t="s">
        <v>120</v>
      </c>
      <c r="F7" s="391" t="s">
        <v>121</v>
      </c>
      <c r="G7" s="355" t="s">
        <v>122</v>
      </c>
      <c r="H7" s="392" t="s">
        <v>123</v>
      </c>
      <c r="I7" s="393" t="s">
        <v>124</v>
      </c>
      <c r="J7" s="394" t="s">
        <v>125</v>
      </c>
      <c r="K7" s="395" t="s">
        <v>126</v>
      </c>
      <c r="L7" s="358"/>
    </row>
    <row r="8" spans="2:17" ht="40" customHeight="1" x14ac:dyDescent="0.15">
      <c r="B8" s="397" t="s">
        <v>4</v>
      </c>
      <c r="C8" s="398"/>
      <c r="D8" s="399" t="s">
        <v>127</v>
      </c>
      <c r="E8" s="33" t="s">
        <v>150</v>
      </c>
      <c r="F8" s="33" t="s">
        <v>151</v>
      </c>
      <c r="G8" s="16" t="s">
        <v>152</v>
      </c>
      <c r="H8" s="400" t="s">
        <v>153</v>
      </c>
      <c r="I8" s="33" t="s">
        <v>154</v>
      </c>
      <c r="J8" s="33" t="s">
        <v>133</v>
      </c>
      <c r="K8" s="33" t="s">
        <v>155</v>
      </c>
      <c r="L8" s="358"/>
    </row>
    <row r="9" spans="2:17" ht="40" customHeight="1" x14ac:dyDescent="0.15">
      <c r="B9" s="342" t="s">
        <v>24</v>
      </c>
      <c r="C9" s="343"/>
      <c r="D9" s="16" t="s">
        <v>135</v>
      </c>
      <c r="E9" s="16" t="s">
        <v>136</v>
      </c>
      <c r="F9" s="16" t="s">
        <v>38</v>
      </c>
      <c r="G9" s="16" t="s">
        <v>137</v>
      </c>
      <c r="H9" s="16" t="s">
        <v>136</v>
      </c>
      <c r="I9" s="16" t="s">
        <v>38</v>
      </c>
      <c r="J9" s="16" t="s">
        <v>135</v>
      </c>
      <c r="K9" s="16" t="s">
        <v>38</v>
      </c>
      <c r="L9" s="358"/>
    </row>
    <row r="10" spans="2:17" ht="40" customHeight="1" thickBot="1" x14ac:dyDescent="0.2">
      <c r="B10" s="359" t="s">
        <v>25</v>
      </c>
      <c r="C10" s="360"/>
      <c r="D10" s="5" t="s">
        <v>138</v>
      </c>
      <c r="E10" s="5" t="s">
        <v>30</v>
      </c>
      <c r="F10" s="5" t="s">
        <v>37</v>
      </c>
      <c r="G10" s="5" t="s">
        <v>37</v>
      </c>
      <c r="H10" s="5" t="s">
        <v>30</v>
      </c>
      <c r="I10" s="5" t="s">
        <v>37</v>
      </c>
      <c r="J10" s="5" t="s">
        <v>138</v>
      </c>
      <c r="K10" s="5" t="s">
        <v>37</v>
      </c>
      <c r="L10" s="361"/>
    </row>
    <row r="11" spans="2:17" ht="40" customHeight="1" thickBot="1" x14ac:dyDescent="0.2">
      <c r="B11" s="401" t="s">
        <v>156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3"/>
      <c r="O11" s="53"/>
      <c r="P11" s="54" t="s">
        <v>47</v>
      </c>
      <c r="Q11" s="54" t="s">
        <v>46</v>
      </c>
    </row>
    <row r="12" spans="2:17" ht="20.25" customHeight="1" thickBot="1" x14ac:dyDescent="0.2">
      <c r="B12" s="111" t="s">
        <v>5</v>
      </c>
      <c r="C12" s="112"/>
      <c r="D12" s="98" t="s">
        <v>56</v>
      </c>
      <c r="E12" s="99" t="s">
        <v>57</v>
      </c>
      <c r="F12" s="99" t="s">
        <v>58</v>
      </c>
      <c r="G12" s="99" t="s">
        <v>59</v>
      </c>
      <c r="H12" s="99" t="s">
        <v>60</v>
      </c>
      <c r="I12" s="99" t="s">
        <v>61</v>
      </c>
      <c r="J12" s="99" t="s">
        <v>62</v>
      </c>
      <c r="K12" s="100" t="s">
        <v>63</v>
      </c>
      <c r="L12" s="101" t="s">
        <v>64</v>
      </c>
      <c r="M12" s="256"/>
      <c r="N12" s="256"/>
      <c r="O12" s="362" t="s">
        <v>140</v>
      </c>
      <c r="P12" s="65">
        <v>22</v>
      </c>
      <c r="Q12" s="65">
        <f>COUNTIF($B$13:$L$101,"Farmacol. Clin.")</f>
        <v>22</v>
      </c>
    </row>
    <row r="13" spans="2:17" ht="20.25" customHeight="1" x14ac:dyDescent="0.15">
      <c r="B13" s="49" t="s">
        <v>12</v>
      </c>
      <c r="C13" s="73">
        <v>45931</v>
      </c>
      <c r="D13" s="225" t="s">
        <v>18</v>
      </c>
      <c r="E13" s="226"/>
      <c r="F13" s="226"/>
      <c r="G13" s="226"/>
      <c r="H13" s="226"/>
      <c r="I13" s="226"/>
      <c r="J13" s="226"/>
      <c r="K13" s="226"/>
      <c r="L13" s="227"/>
      <c r="M13" s="256"/>
      <c r="O13" s="366" t="s">
        <v>141</v>
      </c>
      <c r="P13" s="65">
        <v>37</v>
      </c>
      <c r="Q13" s="65">
        <f>COUNTIF($B$13:$L$101,"Mal. Sist. Endocrino")</f>
        <v>37</v>
      </c>
    </row>
    <row r="14" spans="2:17" ht="20.25" customHeight="1" x14ac:dyDescent="0.15">
      <c r="B14" s="48" t="s">
        <v>13</v>
      </c>
      <c r="C14" s="74">
        <v>45932</v>
      </c>
      <c r="D14" s="177"/>
      <c r="E14" s="178"/>
      <c r="F14" s="178"/>
      <c r="G14" s="178"/>
      <c r="H14" s="178"/>
      <c r="I14" s="178"/>
      <c r="J14" s="178"/>
      <c r="K14" s="178"/>
      <c r="L14" s="179"/>
      <c r="M14" s="256"/>
      <c r="O14" s="59" t="s">
        <v>144</v>
      </c>
      <c r="P14" s="65">
        <v>14</v>
      </c>
      <c r="Q14" s="65">
        <f>COUNTIF($B$13:$L$101,"Endocrinochirurgia")</f>
        <v>14</v>
      </c>
    </row>
    <row r="15" spans="2:17" ht="20.25" customHeight="1" x14ac:dyDescent="0.15">
      <c r="B15" s="48" t="s">
        <v>14</v>
      </c>
      <c r="C15" s="74">
        <v>45933</v>
      </c>
      <c r="D15" s="177"/>
      <c r="E15" s="178"/>
      <c r="F15" s="178"/>
      <c r="G15" s="178"/>
      <c r="H15" s="178"/>
      <c r="I15" s="178"/>
      <c r="J15" s="178"/>
      <c r="K15" s="178"/>
      <c r="L15" s="179"/>
      <c r="M15" s="256"/>
      <c r="O15" s="370" t="s">
        <v>145</v>
      </c>
      <c r="P15" s="65">
        <v>7</v>
      </c>
      <c r="Q15" s="65">
        <f>COUNTIF($B$13:$L$101,"Scienze della Nutrizione")</f>
        <v>7</v>
      </c>
    </row>
    <row r="16" spans="2:17" ht="20.25" customHeight="1" x14ac:dyDescent="0.15">
      <c r="B16" s="20" t="s">
        <v>15</v>
      </c>
      <c r="C16" s="34">
        <v>45934</v>
      </c>
      <c r="D16" s="155"/>
      <c r="E16" s="156"/>
      <c r="F16" s="156"/>
      <c r="G16" s="156"/>
      <c r="H16" s="156"/>
      <c r="I16" s="156"/>
      <c r="J16" s="156"/>
      <c r="K16" s="156"/>
      <c r="L16" s="157"/>
      <c r="M16" s="256"/>
      <c r="O16" s="60" t="s">
        <v>146</v>
      </c>
      <c r="P16" s="65">
        <v>37</v>
      </c>
      <c r="Q16" s="65">
        <f>COUNTIF($B$13:$L$101,"Mal. Infettive")</f>
        <v>37</v>
      </c>
    </row>
    <row r="17" spans="2:17" ht="20.25" customHeight="1" x14ac:dyDescent="0.15">
      <c r="B17" s="20" t="s">
        <v>17</v>
      </c>
      <c r="C17" s="21">
        <v>45935</v>
      </c>
      <c r="D17" s="155"/>
      <c r="E17" s="156"/>
      <c r="F17" s="156"/>
      <c r="G17" s="156"/>
      <c r="H17" s="156"/>
      <c r="I17" s="156"/>
      <c r="J17" s="156"/>
      <c r="K17" s="156"/>
      <c r="L17" s="157"/>
      <c r="M17" s="256"/>
      <c r="O17" s="266" t="s">
        <v>142</v>
      </c>
      <c r="P17" s="65">
        <v>14</v>
      </c>
      <c r="Q17" s="65">
        <f>COUNTIF($B$13:$L$101,"Mal. Cutanee e veneree")</f>
        <v>14</v>
      </c>
    </row>
    <row r="18" spans="2:17" ht="20.25" customHeight="1" x14ac:dyDescent="0.15">
      <c r="B18" s="48" t="s">
        <v>6</v>
      </c>
      <c r="C18" s="74">
        <v>45936</v>
      </c>
      <c r="D18" s="368" t="s">
        <v>141</v>
      </c>
      <c r="E18" s="354" t="s">
        <v>141</v>
      </c>
      <c r="F18" s="354" t="s">
        <v>141</v>
      </c>
      <c r="G18" s="356" t="s">
        <v>143</v>
      </c>
      <c r="H18" s="356" t="s">
        <v>143</v>
      </c>
      <c r="I18" s="356" t="s">
        <v>143</v>
      </c>
      <c r="J18" s="16"/>
      <c r="K18" s="16"/>
      <c r="L18" s="18"/>
      <c r="M18" s="256"/>
      <c r="O18" s="371" t="s">
        <v>143</v>
      </c>
      <c r="P18" s="65">
        <v>22</v>
      </c>
      <c r="Q18" s="65">
        <f>COUNTIF($B$13:$L$101,"Mal. App. Digerente")</f>
        <v>22</v>
      </c>
    </row>
    <row r="19" spans="2:17" ht="20.25" customHeight="1" x14ac:dyDescent="0.15">
      <c r="B19" s="48" t="s">
        <v>10</v>
      </c>
      <c r="C19" s="75">
        <v>45937</v>
      </c>
      <c r="D19" s="367" t="s">
        <v>142</v>
      </c>
      <c r="E19" s="244" t="s">
        <v>142</v>
      </c>
      <c r="F19" s="244" t="s">
        <v>142</v>
      </c>
      <c r="G19" s="356" t="s">
        <v>143</v>
      </c>
      <c r="H19" s="356" t="s">
        <v>143</v>
      </c>
      <c r="I19" s="356" t="s">
        <v>143</v>
      </c>
      <c r="J19" s="16"/>
      <c r="K19" s="16"/>
      <c r="L19" s="18"/>
      <c r="M19" s="256"/>
      <c r="O19" s="257" t="s">
        <v>147</v>
      </c>
      <c r="P19" s="65">
        <v>14</v>
      </c>
      <c r="Q19" s="65">
        <f>COUNTIF($B$13:$L$101,"Chir. App. Digerente")</f>
        <v>14</v>
      </c>
    </row>
    <row r="20" spans="2:17" ht="20.25" customHeight="1" x14ac:dyDescent="0.15">
      <c r="B20" s="48" t="s">
        <v>12</v>
      </c>
      <c r="C20" s="74">
        <v>45938</v>
      </c>
      <c r="D20" s="368" t="s">
        <v>141</v>
      </c>
      <c r="E20" s="354" t="s">
        <v>141</v>
      </c>
      <c r="F20" s="354" t="s">
        <v>141</v>
      </c>
      <c r="G20" s="356" t="s">
        <v>143</v>
      </c>
      <c r="H20" s="356" t="s">
        <v>143</v>
      </c>
      <c r="I20" s="356" t="s">
        <v>143</v>
      </c>
      <c r="J20" s="16"/>
      <c r="K20" s="16"/>
      <c r="L20" s="18"/>
      <c r="M20" s="256"/>
      <c r="N20" s="256"/>
    </row>
    <row r="21" spans="2:17" ht="20.25" customHeight="1" x14ac:dyDescent="0.15">
      <c r="B21" s="48" t="s">
        <v>13</v>
      </c>
      <c r="C21" s="74">
        <v>45939</v>
      </c>
      <c r="D21" s="367" t="s">
        <v>142</v>
      </c>
      <c r="E21" s="244" t="s">
        <v>142</v>
      </c>
      <c r="F21" s="244" t="s">
        <v>142</v>
      </c>
      <c r="G21" s="356" t="s">
        <v>143</v>
      </c>
      <c r="H21" s="356" t="s">
        <v>143</v>
      </c>
      <c r="I21" s="356" t="s">
        <v>143</v>
      </c>
      <c r="J21" s="16"/>
      <c r="K21" s="16"/>
      <c r="L21" s="18"/>
      <c r="M21" s="256"/>
      <c r="N21" s="256"/>
    </row>
    <row r="22" spans="2:17" ht="20.25" customHeight="1" x14ac:dyDescent="0.15">
      <c r="B22" s="48" t="s">
        <v>14</v>
      </c>
      <c r="C22" s="75">
        <v>45940</v>
      </c>
      <c r="D22" s="368" t="s">
        <v>141</v>
      </c>
      <c r="E22" s="354" t="s">
        <v>141</v>
      </c>
      <c r="F22" s="354" t="s">
        <v>141</v>
      </c>
      <c r="G22" s="356" t="s">
        <v>143</v>
      </c>
      <c r="H22" s="356" t="s">
        <v>143</v>
      </c>
      <c r="I22" s="356" t="s">
        <v>143</v>
      </c>
      <c r="J22" s="16"/>
      <c r="K22" s="16"/>
      <c r="L22" s="18"/>
      <c r="M22" s="256"/>
      <c r="N22" s="256"/>
    </row>
    <row r="23" spans="2:17" ht="20.25" customHeight="1" x14ac:dyDescent="0.15">
      <c r="B23" s="20" t="s">
        <v>15</v>
      </c>
      <c r="C23" s="21">
        <v>45941</v>
      </c>
      <c r="D23" s="155"/>
      <c r="E23" s="156"/>
      <c r="F23" s="156"/>
      <c r="G23" s="156"/>
      <c r="H23" s="156"/>
      <c r="I23" s="156"/>
      <c r="J23" s="156"/>
      <c r="K23" s="156"/>
      <c r="L23" s="157"/>
      <c r="M23" s="256"/>
      <c r="N23" s="256"/>
    </row>
    <row r="24" spans="2:17" ht="20.25" customHeight="1" x14ac:dyDescent="0.15">
      <c r="B24" s="20" t="s">
        <v>17</v>
      </c>
      <c r="C24" s="21">
        <v>45942</v>
      </c>
      <c r="D24" s="155"/>
      <c r="E24" s="156"/>
      <c r="F24" s="156"/>
      <c r="G24" s="156"/>
      <c r="H24" s="156"/>
      <c r="I24" s="156"/>
      <c r="J24" s="156"/>
      <c r="K24" s="156"/>
      <c r="L24" s="157"/>
      <c r="M24" s="256"/>
      <c r="N24" s="256"/>
    </row>
    <row r="25" spans="2:17" ht="20.25" customHeight="1" x14ac:dyDescent="0.15">
      <c r="B25" s="48" t="s">
        <v>6</v>
      </c>
      <c r="C25" s="75">
        <v>45943</v>
      </c>
      <c r="D25" s="177" t="s">
        <v>18</v>
      </c>
      <c r="E25" s="178"/>
      <c r="F25" s="178"/>
      <c r="G25" s="178"/>
      <c r="H25" s="178"/>
      <c r="I25" s="178"/>
      <c r="J25" s="178"/>
      <c r="K25" s="178"/>
      <c r="L25" s="179"/>
      <c r="M25" s="256"/>
      <c r="N25" s="256"/>
    </row>
    <row r="26" spans="2:17" ht="20.25" customHeight="1" x14ac:dyDescent="0.15">
      <c r="B26" s="48" t="s">
        <v>10</v>
      </c>
      <c r="C26" s="74">
        <v>45944</v>
      </c>
      <c r="D26" s="177"/>
      <c r="E26" s="178"/>
      <c r="F26" s="178"/>
      <c r="G26" s="178"/>
      <c r="H26" s="178"/>
      <c r="I26" s="178"/>
      <c r="J26" s="178"/>
      <c r="K26" s="178"/>
      <c r="L26" s="179"/>
      <c r="M26" s="256"/>
      <c r="N26" s="256"/>
    </row>
    <row r="27" spans="2:17" ht="20.25" customHeight="1" x14ac:dyDescent="0.15">
      <c r="B27" s="48" t="s">
        <v>12</v>
      </c>
      <c r="C27" s="74">
        <v>45945</v>
      </c>
      <c r="D27" s="177"/>
      <c r="E27" s="178"/>
      <c r="F27" s="178"/>
      <c r="G27" s="178"/>
      <c r="H27" s="178"/>
      <c r="I27" s="178"/>
      <c r="J27" s="178"/>
      <c r="K27" s="178"/>
      <c r="L27" s="179"/>
      <c r="M27" s="256"/>
      <c r="N27" s="256"/>
    </row>
    <row r="28" spans="2:17" ht="20.25" customHeight="1" x14ac:dyDescent="0.15">
      <c r="B28" s="48" t="s">
        <v>13</v>
      </c>
      <c r="C28" s="75">
        <v>45946</v>
      </c>
      <c r="D28" s="177"/>
      <c r="E28" s="178"/>
      <c r="F28" s="178"/>
      <c r="G28" s="178"/>
      <c r="H28" s="178"/>
      <c r="I28" s="178"/>
      <c r="J28" s="178"/>
      <c r="K28" s="178"/>
      <c r="L28" s="179"/>
      <c r="M28" s="256"/>
      <c r="N28" s="256"/>
    </row>
    <row r="29" spans="2:17" ht="20.25" customHeight="1" x14ac:dyDescent="0.15">
      <c r="B29" s="48" t="s">
        <v>14</v>
      </c>
      <c r="C29" s="74">
        <v>45947</v>
      </c>
      <c r="D29" s="177"/>
      <c r="E29" s="178"/>
      <c r="F29" s="178"/>
      <c r="G29" s="178"/>
      <c r="H29" s="178"/>
      <c r="I29" s="178"/>
      <c r="J29" s="178"/>
      <c r="K29" s="178"/>
      <c r="L29" s="179"/>
      <c r="M29" s="256"/>
      <c r="N29" s="256"/>
    </row>
    <row r="30" spans="2:17" ht="20.25" customHeight="1" x14ac:dyDescent="0.15">
      <c r="B30" s="20" t="s">
        <v>15</v>
      </c>
      <c r="C30" s="21">
        <v>45948</v>
      </c>
      <c r="D30" s="155"/>
      <c r="E30" s="156"/>
      <c r="F30" s="156"/>
      <c r="G30" s="156"/>
      <c r="H30" s="156"/>
      <c r="I30" s="156"/>
      <c r="J30" s="156"/>
      <c r="K30" s="156"/>
      <c r="L30" s="157"/>
      <c r="M30" s="256"/>
      <c r="N30" s="256"/>
    </row>
    <row r="31" spans="2:17" ht="20.25" customHeight="1" x14ac:dyDescent="0.15">
      <c r="B31" s="20" t="s">
        <v>17</v>
      </c>
      <c r="C31" s="34">
        <v>45949</v>
      </c>
      <c r="D31" s="155"/>
      <c r="E31" s="156"/>
      <c r="F31" s="156"/>
      <c r="G31" s="156"/>
      <c r="H31" s="156"/>
      <c r="I31" s="156"/>
      <c r="J31" s="156"/>
      <c r="K31" s="156"/>
      <c r="L31" s="157"/>
      <c r="M31" s="256"/>
      <c r="N31" s="256"/>
    </row>
    <row r="32" spans="2:17" ht="20.25" customHeight="1" x14ac:dyDescent="0.15">
      <c r="B32" s="48" t="s">
        <v>6</v>
      </c>
      <c r="C32" s="74">
        <v>45950</v>
      </c>
      <c r="D32" s="368" t="s">
        <v>141</v>
      </c>
      <c r="E32" s="354" t="s">
        <v>141</v>
      </c>
      <c r="F32" s="354" t="s">
        <v>141</v>
      </c>
      <c r="G32" s="356" t="s">
        <v>143</v>
      </c>
      <c r="H32" s="356" t="s">
        <v>143</v>
      </c>
      <c r="I32" s="356" t="s">
        <v>143</v>
      </c>
      <c r="J32" s="23"/>
      <c r="K32" s="16"/>
      <c r="L32" s="18"/>
      <c r="M32" s="256"/>
      <c r="N32" s="256"/>
    </row>
    <row r="33" spans="2:14" ht="20.25" customHeight="1" x14ac:dyDescent="0.15">
      <c r="B33" s="48" t="s">
        <v>10</v>
      </c>
      <c r="C33" s="74">
        <v>45951</v>
      </c>
      <c r="D33" s="367" t="s">
        <v>142</v>
      </c>
      <c r="E33" s="244" t="s">
        <v>142</v>
      </c>
      <c r="F33" s="244" t="s">
        <v>142</v>
      </c>
      <c r="G33" s="356" t="s">
        <v>143</v>
      </c>
      <c r="H33" s="356" t="s">
        <v>143</v>
      </c>
      <c r="I33" s="16"/>
      <c r="J33" s="16"/>
      <c r="K33" s="370" t="s">
        <v>145</v>
      </c>
      <c r="L33" s="404" t="s">
        <v>145</v>
      </c>
      <c r="M33" s="256"/>
      <c r="N33" s="256"/>
    </row>
    <row r="34" spans="2:14" ht="20.25" customHeight="1" x14ac:dyDescent="0.15">
      <c r="B34" s="48" t="s">
        <v>12</v>
      </c>
      <c r="C34" s="75">
        <v>45952</v>
      </c>
      <c r="D34" s="368" t="s">
        <v>141</v>
      </c>
      <c r="E34" s="354" t="s">
        <v>141</v>
      </c>
      <c r="F34" s="354" t="s">
        <v>141</v>
      </c>
      <c r="G34" s="356" t="s">
        <v>143</v>
      </c>
      <c r="H34" s="356" t="s">
        <v>143</v>
      </c>
      <c r="I34" s="16"/>
      <c r="J34" s="370" t="s">
        <v>145</v>
      </c>
      <c r="K34" s="370" t="s">
        <v>145</v>
      </c>
      <c r="L34" s="404" t="s">
        <v>145</v>
      </c>
      <c r="M34" s="256"/>
      <c r="N34" s="256"/>
    </row>
    <row r="35" spans="2:14" ht="20.25" customHeight="1" x14ac:dyDescent="0.15">
      <c r="B35" s="48" t="s">
        <v>13</v>
      </c>
      <c r="C35" s="74">
        <v>45953</v>
      </c>
      <c r="D35" s="367" t="s">
        <v>142</v>
      </c>
      <c r="E35" s="244" t="s">
        <v>142</v>
      </c>
      <c r="F35" s="244" t="s">
        <v>142</v>
      </c>
      <c r="G35" s="15" t="s">
        <v>146</v>
      </c>
      <c r="H35" s="15" t="s">
        <v>146</v>
      </c>
      <c r="I35" s="15" t="s">
        <v>146</v>
      </c>
      <c r="J35" s="16"/>
      <c r="K35" s="370" t="s">
        <v>145</v>
      </c>
      <c r="L35" s="404" t="s">
        <v>145</v>
      </c>
      <c r="M35" s="256"/>
      <c r="N35" s="256"/>
    </row>
    <row r="36" spans="2:14" ht="20.25" customHeight="1" x14ac:dyDescent="0.15">
      <c r="B36" s="48" t="s">
        <v>14</v>
      </c>
      <c r="C36" s="74">
        <v>45954</v>
      </c>
      <c r="D36" s="368" t="s">
        <v>141</v>
      </c>
      <c r="E36" s="354" t="s">
        <v>141</v>
      </c>
      <c r="F36" s="354" t="s">
        <v>141</v>
      </c>
      <c r="G36" s="15" t="s">
        <v>146</v>
      </c>
      <c r="H36" s="15" t="s">
        <v>146</v>
      </c>
      <c r="J36" s="369" t="s">
        <v>140</v>
      </c>
      <c r="K36" s="369" t="s">
        <v>140</v>
      </c>
      <c r="L36" s="405" t="s">
        <v>140</v>
      </c>
      <c r="M36" s="256"/>
      <c r="N36" s="256"/>
    </row>
    <row r="37" spans="2:14" ht="20.25" customHeight="1" x14ac:dyDescent="0.15">
      <c r="B37" s="20" t="s">
        <v>15</v>
      </c>
      <c r="C37" s="34">
        <v>45955</v>
      </c>
      <c r="D37" s="155"/>
      <c r="E37" s="156"/>
      <c r="F37" s="156"/>
      <c r="G37" s="156"/>
      <c r="H37" s="156"/>
      <c r="I37" s="156"/>
      <c r="J37" s="156"/>
      <c r="K37" s="156"/>
      <c r="L37" s="157"/>
      <c r="M37" s="256"/>
      <c r="N37" s="256"/>
    </row>
    <row r="38" spans="2:14" ht="20.25" customHeight="1" x14ac:dyDescent="0.15">
      <c r="B38" s="20" t="s">
        <v>17</v>
      </c>
      <c r="C38" s="21">
        <v>45956</v>
      </c>
      <c r="D38" s="155"/>
      <c r="E38" s="156"/>
      <c r="F38" s="156"/>
      <c r="G38" s="156"/>
      <c r="H38" s="156"/>
      <c r="I38" s="156"/>
      <c r="J38" s="156"/>
      <c r="K38" s="156"/>
      <c r="L38" s="157"/>
      <c r="M38" s="256"/>
      <c r="N38" s="256"/>
    </row>
    <row r="39" spans="2:14" ht="20.25" customHeight="1" x14ac:dyDescent="0.15">
      <c r="B39" s="48" t="s">
        <v>6</v>
      </c>
      <c r="C39" s="74">
        <v>45957</v>
      </c>
      <c r="D39" s="177" t="s">
        <v>18</v>
      </c>
      <c r="E39" s="178"/>
      <c r="F39" s="178"/>
      <c r="G39" s="178"/>
      <c r="H39" s="178"/>
      <c r="I39" s="178"/>
      <c r="J39" s="178"/>
      <c r="K39" s="178"/>
      <c r="L39" s="179"/>
      <c r="M39" s="256"/>
      <c r="N39" s="256"/>
    </row>
    <row r="40" spans="2:14" ht="20.25" customHeight="1" x14ac:dyDescent="0.15">
      <c r="B40" s="48" t="s">
        <v>10</v>
      </c>
      <c r="C40" s="75">
        <v>45958</v>
      </c>
      <c r="D40" s="177"/>
      <c r="E40" s="178"/>
      <c r="F40" s="178"/>
      <c r="G40" s="178"/>
      <c r="H40" s="178"/>
      <c r="I40" s="178"/>
      <c r="J40" s="178"/>
      <c r="K40" s="178"/>
      <c r="L40" s="179"/>
      <c r="M40" s="256"/>
      <c r="N40" s="256"/>
    </row>
    <row r="41" spans="2:14" ht="20.25" customHeight="1" x14ac:dyDescent="0.15">
      <c r="B41" s="48" t="s">
        <v>12</v>
      </c>
      <c r="C41" s="74">
        <v>45959</v>
      </c>
      <c r="D41" s="177"/>
      <c r="E41" s="178"/>
      <c r="F41" s="178"/>
      <c r="G41" s="178"/>
      <c r="H41" s="178"/>
      <c r="I41" s="178"/>
      <c r="J41" s="178"/>
      <c r="K41" s="178"/>
      <c r="L41" s="179"/>
      <c r="M41" s="256"/>
      <c r="N41" s="256"/>
    </row>
    <row r="42" spans="2:14" ht="20.25" customHeight="1" x14ac:dyDescent="0.15">
      <c r="B42" s="48" t="s">
        <v>13</v>
      </c>
      <c r="C42" s="74">
        <v>45960</v>
      </c>
      <c r="D42" s="177"/>
      <c r="E42" s="178"/>
      <c r="F42" s="178"/>
      <c r="G42" s="178"/>
      <c r="H42" s="178"/>
      <c r="I42" s="178"/>
      <c r="J42" s="178"/>
      <c r="K42" s="178"/>
      <c r="L42" s="179"/>
      <c r="M42" s="256"/>
      <c r="N42" s="256"/>
    </row>
    <row r="43" spans="2:14" ht="20.25" customHeight="1" x14ac:dyDescent="0.15">
      <c r="B43" s="48" t="s">
        <v>14</v>
      </c>
      <c r="C43" s="75">
        <v>45961</v>
      </c>
      <c r="D43" s="177"/>
      <c r="E43" s="178"/>
      <c r="F43" s="178"/>
      <c r="G43" s="178"/>
      <c r="H43" s="178"/>
      <c r="I43" s="178"/>
      <c r="J43" s="178"/>
      <c r="K43" s="178"/>
      <c r="L43" s="179"/>
      <c r="M43" s="256"/>
      <c r="N43" s="256"/>
    </row>
    <row r="44" spans="2:14" ht="20.25" customHeight="1" x14ac:dyDescent="0.15">
      <c r="B44" s="20" t="s">
        <v>15</v>
      </c>
      <c r="C44" s="21">
        <v>45962</v>
      </c>
      <c r="D44" s="155"/>
      <c r="E44" s="156"/>
      <c r="F44" s="156"/>
      <c r="G44" s="156"/>
      <c r="H44" s="156"/>
      <c r="I44" s="156"/>
      <c r="J44" s="156"/>
      <c r="K44" s="156"/>
      <c r="L44" s="157"/>
      <c r="M44" s="256"/>
      <c r="N44" s="256"/>
    </row>
    <row r="45" spans="2:14" ht="20.25" customHeight="1" x14ac:dyDescent="0.15">
      <c r="B45" s="20" t="s">
        <v>17</v>
      </c>
      <c r="C45" s="21">
        <v>45963</v>
      </c>
      <c r="D45" s="155"/>
      <c r="E45" s="156"/>
      <c r="F45" s="156"/>
      <c r="G45" s="156"/>
      <c r="H45" s="156"/>
      <c r="I45" s="156"/>
      <c r="J45" s="156"/>
      <c r="K45" s="156"/>
      <c r="L45" s="157"/>
      <c r="M45" s="256"/>
      <c r="N45" s="256"/>
    </row>
    <row r="46" spans="2:14" ht="20.25" customHeight="1" x14ac:dyDescent="0.15">
      <c r="B46" s="48" t="s">
        <v>6</v>
      </c>
      <c r="C46" s="75">
        <v>45964</v>
      </c>
      <c r="D46" s="368" t="s">
        <v>141</v>
      </c>
      <c r="E46" s="354" t="s">
        <v>141</v>
      </c>
      <c r="F46" s="354" t="s">
        <v>141</v>
      </c>
      <c r="G46" s="15" t="s">
        <v>146</v>
      </c>
      <c r="H46" s="15" t="s">
        <v>146</v>
      </c>
      <c r="I46" s="15" t="s">
        <v>146</v>
      </c>
      <c r="J46" s="16"/>
      <c r="K46" s="369" t="s">
        <v>140</v>
      </c>
      <c r="L46" s="405" t="s">
        <v>140</v>
      </c>
      <c r="M46" s="256"/>
      <c r="N46" s="256"/>
    </row>
    <row r="47" spans="2:14" ht="20.25" customHeight="1" x14ac:dyDescent="0.15">
      <c r="B47" s="48" t="s">
        <v>10</v>
      </c>
      <c r="C47" s="74">
        <v>45965</v>
      </c>
      <c r="D47" s="367" t="s">
        <v>142</v>
      </c>
      <c r="E47" s="244" t="s">
        <v>142</v>
      </c>
      <c r="F47" s="354" t="s">
        <v>141</v>
      </c>
      <c r="G47" s="354" t="s">
        <v>141</v>
      </c>
      <c r="H47" s="15" t="s">
        <v>146</v>
      </c>
      <c r="I47" s="15" t="s">
        <v>146</v>
      </c>
      <c r="J47" s="16"/>
      <c r="K47" s="17" t="s">
        <v>148</v>
      </c>
      <c r="L47" s="31" t="s">
        <v>148</v>
      </c>
      <c r="M47" s="256"/>
      <c r="N47" s="256"/>
    </row>
    <row r="48" spans="2:14" ht="20.25" customHeight="1" x14ac:dyDescent="0.15">
      <c r="B48" s="48" t="s">
        <v>12</v>
      </c>
      <c r="C48" s="74">
        <v>45966</v>
      </c>
      <c r="D48" s="368" t="s">
        <v>141</v>
      </c>
      <c r="E48" s="354" t="s">
        <v>141</v>
      </c>
      <c r="F48" s="354" t="s">
        <v>141</v>
      </c>
      <c r="G48" s="15" t="s">
        <v>146</v>
      </c>
      <c r="H48" s="15" t="s">
        <v>146</v>
      </c>
      <c r="I48" s="15" t="s">
        <v>146</v>
      </c>
      <c r="J48" s="16"/>
      <c r="K48" s="17" t="s">
        <v>148</v>
      </c>
      <c r="L48" s="31" t="s">
        <v>148</v>
      </c>
      <c r="M48" s="256"/>
      <c r="N48" s="256"/>
    </row>
    <row r="49" spans="2:14" ht="20.25" customHeight="1" x14ac:dyDescent="0.15">
      <c r="B49" s="48" t="s">
        <v>13</v>
      </c>
      <c r="C49" s="75">
        <v>45967</v>
      </c>
      <c r="D49" s="368" t="s">
        <v>141</v>
      </c>
      <c r="E49" s="354" t="s">
        <v>141</v>
      </c>
      <c r="F49" s="354" t="s">
        <v>141</v>
      </c>
      <c r="G49" s="15" t="s">
        <v>146</v>
      </c>
      <c r="H49" s="15" t="s">
        <v>146</v>
      </c>
      <c r="I49" s="15" t="s">
        <v>146</v>
      </c>
      <c r="J49" s="16"/>
      <c r="K49" s="17" t="s">
        <v>148</v>
      </c>
      <c r="L49" s="31" t="s">
        <v>148</v>
      </c>
      <c r="M49" s="256"/>
      <c r="N49" s="256"/>
    </row>
    <row r="50" spans="2:14" ht="20.25" customHeight="1" x14ac:dyDescent="0.15">
      <c r="B50" s="48" t="s">
        <v>14</v>
      </c>
      <c r="C50" s="74">
        <v>45968</v>
      </c>
      <c r="D50" s="368" t="s">
        <v>141</v>
      </c>
      <c r="E50" s="354" t="s">
        <v>141</v>
      </c>
      <c r="F50" s="354" t="s">
        <v>141</v>
      </c>
      <c r="G50" s="15" t="s">
        <v>146</v>
      </c>
      <c r="H50" s="15" t="s">
        <v>146</v>
      </c>
      <c r="I50" s="15" t="s">
        <v>146</v>
      </c>
      <c r="J50" s="16"/>
      <c r="K50" s="17" t="s">
        <v>148</v>
      </c>
      <c r="L50" s="31" t="s">
        <v>148</v>
      </c>
      <c r="M50" s="256"/>
      <c r="N50" s="256"/>
    </row>
    <row r="51" spans="2:14" ht="20.25" customHeight="1" x14ac:dyDescent="0.15">
      <c r="B51" s="20" t="s">
        <v>15</v>
      </c>
      <c r="C51" s="21">
        <v>45969</v>
      </c>
      <c r="D51" s="155"/>
      <c r="E51" s="156"/>
      <c r="F51" s="156"/>
      <c r="G51" s="156"/>
      <c r="H51" s="156"/>
      <c r="I51" s="156"/>
      <c r="J51" s="156"/>
      <c r="K51" s="156"/>
      <c r="L51" s="157"/>
      <c r="M51" s="256"/>
      <c r="N51" s="256"/>
    </row>
    <row r="52" spans="2:14" ht="20.25" customHeight="1" x14ac:dyDescent="0.15">
      <c r="B52" s="20" t="s">
        <v>17</v>
      </c>
      <c r="C52" s="34">
        <v>45970</v>
      </c>
      <c r="D52" s="155"/>
      <c r="E52" s="156"/>
      <c r="F52" s="156"/>
      <c r="G52" s="156"/>
      <c r="H52" s="156"/>
      <c r="I52" s="156"/>
      <c r="J52" s="156"/>
      <c r="K52" s="156"/>
      <c r="L52" s="157"/>
      <c r="M52" s="256"/>
      <c r="N52" s="256"/>
    </row>
    <row r="53" spans="2:14" ht="20.25" customHeight="1" x14ac:dyDescent="0.15">
      <c r="B53" s="48" t="s">
        <v>6</v>
      </c>
      <c r="C53" s="74">
        <v>45971</v>
      </c>
      <c r="D53" s="177" t="s">
        <v>18</v>
      </c>
      <c r="E53" s="178"/>
      <c r="F53" s="178"/>
      <c r="G53" s="178"/>
      <c r="H53" s="178"/>
      <c r="I53" s="178"/>
      <c r="J53" s="178"/>
      <c r="K53" s="178"/>
      <c r="L53" s="179"/>
      <c r="M53" s="256"/>
      <c r="N53" s="256"/>
    </row>
    <row r="54" spans="2:14" ht="20.25" customHeight="1" x14ac:dyDescent="0.15">
      <c r="B54" s="48" t="s">
        <v>10</v>
      </c>
      <c r="C54" s="74">
        <v>45972</v>
      </c>
      <c r="D54" s="177"/>
      <c r="E54" s="178"/>
      <c r="F54" s="178"/>
      <c r="G54" s="178"/>
      <c r="H54" s="178"/>
      <c r="I54" s="178"/>
      <c r="J54" s="178"/>
      <c r="K54" s="178"/>
      <c r="L54" s="179"/>
      <c r="M54" s="256"/>
      <c r="N54" s="256"/>
    </row>
    <row r="55" spans="2:14" ht="20.25" customHeight="1" x14ac:dyDescent="0.15">
      <c r="B55" s="48" t="s">
        <v>12</v>
      </c>
      <c r="C55" s="75">
        <v>45973</v>
      </c>
      <c r="D55" s="177"/>
      <c r="E55" s="178"/>
      <c r="F55" s="178"/>
      <c r="G55" s="178"/>
      <c r="H55" s="178"/>
      <c r="I55" s="178"/>
      <c r="J55" s="178"/>
      <c r="K55" s="178"/>
      <c r="L55" s="179"/>
      <c r="M55" s="256"/>
      <c r="N55" s="256"/>
    </row>
    <row r="56" spans="2:14" ht="20.25" customHeight="1" x14ac:dyDescent="0.15">
      <c r="B56" s="48" t="s">
        <v>13</v>
      </c>
      <c r="C56" s="74">
        <v>45974</v>
      </c>
      <c r="D56" s="177"/>
      <c r="E56" s="178"/>
      <c r="F56" s="178"/>
      <c r="G56" s="178"/>
      <c r="H56" s="178"/>
      <c r="I56" s="178"/>
      <c r="J56" s="178"/>
      <c r="K56" s="178"/>
      <c r="L56" s="179"/>
      <c r="M56" s="256"/>
      <c r="N56" s="256"/>
    </row>
    <row r="57" spans="2:14" ht="20.25" customHeight="1" x14ac:dyDescent="0.15">
      <c r="B57" s="48" t="s">
        <v>14</v>
      </c>
      <c r="C57" s="74">
        <v>45975</v>
      </c>
      <c r="D57" s="177"/>
      <c r="E57" s="178"/>
      <c r="F57" s="178"/>
      <c r="G57" s="178"/>
      <c r="H57" s="178"/>
      <c r="I57" s="178"/>
      <c r="J57" s="178"/>
      <c r="K57" s="178"/>
      <c r="L57" s="179"/>
      <c r="M57" s="256"/>
      <c r="N57" s="256"/>
    </row>
    <row r="58" spans="2:14" ht="20.25" customHeight="1" x14ac:dyDescent="0.15">
      <c r="B58" s="20" t="s">
        <v>15</v>
      </c>
      <c r="C58" s="34">
        <v>45976</v>
      </c>
      <c r="D58" s="155"/>
      <c r="E58" s="156"/>
      <c r="F58" s="156"/>
      <c r="G58" s="156"/>
      <c r="H58" s="156"/>
      <c r="I58" s="156"/>
      <c r="J58" s="156"/>
      <c r="K58" s="156"/>
      <c r="L58" s="157"/>
      <c r="M58" s="256"/>
      <c r="N58" s="256"/>
    </row>
    <row r="59" spans="2:14" ht="20.25" customHeight="1" x14ac:dyDescent="0.15">
      <c r="B59" s="20" t="s">
        <v>17</v>
      </c>
      <c r="C59" s="21">
        <v>45977</v>
      </c>
      <c r="D59" s="155"/>
      <c r="E59" s="156"/>
      <c r="F59" s="156"/>
      <c r="G59" s="156"/>
      <c r="H59" s="156"/>
      <c r="I59" s="156"/>
      <c r="J59" s="156"/>
      <c r="K59" s="156"/>
      <c r="L59" s="157"/>
      <c r="M59" s="256"/>
      <c r="N59" s="256"/>
    </row>
    <row r="60" spans="2:14" ht="20.25" customHeight="1" x14ac:dyDescent="0.15">
      <c r="B60" s="48" t="s">
        <v>6</v>
      </c>
      <c r="C60" s="74">
        <v>45978</v>
      </c>
      <c r="D60" s="368" t="s">
        <v>141</v>
      </c>
      <c r="E60" s="354" t="s">
        <v>141</v>
      </c>
      <c r="F60" s="15" t="s">
        <v>146</v>
      </c>
      <c r="G60" s="15" t="s">
        <v>146</v>
      </c>
      <c r="H60" s="15" t="s">
        <v>146</v>
      </c>
      <c r="I60" s="23"/>
      <c r="J60" s="23"/>
      <c r="K60" s="17" t="s">
        <v>148</v>
      </c>
      <c r="L60" s="31" t="s">
        <v>148</v>
      </c>
      <c r="M60" s="256"/>
      <c r="N60" s="256"/>
    </row>
    <row r="61" spans="2:14" ht="20.25" customHeight="1" x14ac:dyDescent="0.15">
      <c r="B61" s="48" t="s">
        <v>10</v>
      </c>
      <c r="C61" s="75">
        <v>45979</v>
      </c>
      <c r="D61" s="368" t="s">
        <v>141</v>
      </c>
      <c r="E61" s="354" t="s">
        <v>141</v>
      </c>
      <c r="F61" s="354" t="s">
        <v>141</v>
      </c>
      <c r="G61" s="15" t="s">
        <v>146</v>
      </c>
      <c r="H61" s="15" t="s">
        <v>146</v>
      </c>
      <c r="I61" s="15" t="s">
        <v>146</v>
      </c>
      <c r="J61" s="16"/>
      <c r="K61" s="17" t="s">
        <v>148</v>
      </c>
      <c r="L61" s="31" t="s">
        <v>148</v>
      </c>
      <c r="M61" s="256"/>
      <c r="N61" s="256"/>
    </row>
    <row r="62" spans="2:14" ht="20.25" customHeight="1" x14ac:dyDescent="0.15">
      <c r="B62" s="48" t="s">
        <v>12</v>
      </c>
      <c r="C62" s="74">
        <v>45980</v>
      </c>
      <c r="D62" s="406" t="s">
        <v>147</v>
      </c>
      <c r="E62" s="357" t="s">
        <v>147</v>
      </c>
      <c r="F62" s="15" t="s">
        <v>146</v>
      </c>
      <c r="G62" s="15" t="s">
        <v>146</v>
      </c>
      <c r="H62" s="15" t="s">
        <v>146</v>
      </c>
      <c r="I62" s="16"/>
      <c r="J62" s="16"/>
      <c r="K62" s="17" t="s">
        <v>148</v>
      </c>
      <c r="L62" s="31" t="s">
        <v>148</v>
      </c>
      <c r="M62" s="256"/>
      <c r="N62" s="256"/>
    </row>
    <row r="63" spans="2:14" ht="20.25" customHeight="1" x14ac:dyDescent="0.15">
      <c r="B63" s="48" t="s">
        <v>13</v>
      </c>
      <c r="C63" s="74">
        <v>45981</v>
      </c>
      <c r="D63" s="406" t="s">
        <v>147</v>
      </c>
      <c r="E63" s="357" t="s">
        <v>147</v>
      </c>
      <c r="F63" s="357" t="s">
        <v>147</v>
      </c>
      <c r="G63" s="15" t="s">
        <v>146</v>
      </c>
      <c r="H63" s="15" t="s">
        <v>146</v>
      </c>
      <c r="I63" s="15" t="s">
        <v>146</v>
      </c>
      <c r="J63" s="16"/>
      <c r="K63" s="16"/>
      <c r="L63" s="18"/>
      <c r="M63" s="256"/>
      <c r="N63" s="256"/>
    </row>
    <row r="64" spans="2:14" ht="20.25" customHeight="1" x14ac:dyDescent="0.15">
      <c r="B64" s="48" t="s">
        <v>14</v>
      </c>
      <c r="C64" s="75">
        <v>45982</v>
      </c>
      <c r="D64" s="406" t="s">
        <v>147</v>
      </c>
      <c r="E64" s="357" t="s">
        <v>147</v>
      </c>
      <c r="F64" s="357" t="s">
        <v>147</v>
      </c>
      <c r="G64" s="15" t="s">
        <v>146</v>
      </c>
      <c r="H64" s="15" t="s">
        <v>146</v>
      </c>
      <c r="J64" s="16"/>
      <c r="K64" s="369" t="s">
        <v>140</v>
      </c>
      <c r="L64" s="405" t="s">
        <v>140</v>
      </c>
      <c r="M64" s="256"/>
      <c r="N64" s="256"/>
    </row>
    <row r="65" spans="2:14" ht="20.25" customHeight="1" x14ac:dyDescent="0.15">
      <c r="B65" s="20" t="s">
        <v>15</v>
      </c>
      <c r="C65" s="21">
        <v>45983</v>
      </c>
      <c r="D65" s="155"/>
      <c r="E65" s="156"/>
      <c r="F65" s="156"/>
      <c r="G65" s="156"/>
      <c r="H65" s="156"/>
      <c r="I65" s="156"/>
      <c r="J65" s="156"/>
      <c r="K65" s="156"/>
      <c r="L65" s="157"/>
      <c r="M65" s="256"/>
      <c r="N65" s="256"/>
    </row>
    <row r="66" spans="2:14" ht="20.25" customHeight="1" x14ac:dyDescent="0.15">
      <c r="B66" s="20" t="s">
        <v>17</v>
      </c>
      <c r="C66" s="21">
        <v>45984</v>
      </c>
      <c r="D66" s="155"/>
      <c r="E66" s="156"/>
      <c r="F66" s="156"/>
      <c r="G66" s="156"/>
      <c r="H66" s="156"/>
      <c r="I66" s="156"/>
      <c r="J66" s="156"/>
      <c r="K66" s="156"/>
      <c r="L66" s="157"/>
      <c r="M66" s="256"/>
      <c r="N66" s="256"/>
    </row>
    <row r="67" spans="2:14" ht="20.25" customHeight="1" x14ac:dyDescent="0.15">
      <c r="B67" s="48" t="s">
        <v>6</v>
      </c>
      <c r="C67" s="75">
        <v>45985</v>
      </c>
      <c r="D67" s="177" t="s">
        <v>18</v>
      </c>
      <c r="E67" s="178"/>
      <c r="F67" s="178"/>
      <c r="G67" s="178"/>
      <c r="H67" s="178"/>
      <c r="I67" s="178"/>
      <c r="J67" s="178"/>
      <c r="K67" s="178"/>
      <c r="L67" s="179"/>
      <c r="M67" s="256"/>
      <c r="N67" s="256"/>
    </row>
    <row r="68" spans="2:14" ht="20.25" customHeight="1" x14ac:dyDescent="0.15">
      <c r="B68" s="48" t="s">
        <v>10</v>
      </c>
      <c r="C68" s="74">
        <v>45986</v>
      </c>
      <c r="D68" s="177"/>
      <c r="E68" s="178"/>
      <c r="F68" s="178"/>
      <c r="G68" s="178"/>
      <c r="H68" s="178"/>
      <c r="I68" s="178"/>
      <c r="J68" s="178"/>
      <c r="K68" s="178"/>
      <c r="L68" s="179"/>
      <c r="M68" s="256"/>
      <c r="N68" s="256"/>
    </row>
    <row r="69" spans="2:14" ht="20.25" customHeight="1" x14ac:dyDescent="0.15">
      <c r="B69" s="48" t="s">
        <v>12</v>
      </c>
      <c r="C69" s="74">
        <v>45987</v>
      </c>
      <c r="D69" s="177"/>
      <c r="E69" s="178"/>
      <c r="F69" s="178"/>
      <c r="G69" s="178"/>
      <c r="H69" s="178"/>
      <c r="I69" s="178"/>
      <c r="J69" s="178"/>
      <c r="K69" s="178"/>
      <c r="L69" s="179"/>
      <c r="M69" s="256"/>
      <c r="N69" s="256"/>
    </row>
    <row r="70" spans="2:14" ht="20.25" customHeight="1" x14ac:dyDescent="0.15">
      <c r="B70" s="48" t="s">
        <v>13</v>
      </c>
      <c r="C70" s="75">
        <v>45988</v>
      </c>
      <c r="D70" s="177"/>
      <c r="E70" s="178"/>
      <c r="F70" s="178"/>
      <c r="G70" s="178"/>
      <c r="H70" s="178"/>
      <c r="I70" s="178"/>
      <c r="J70" s="178"/>
      <c r="K70" s="178"/>
      <c r="L70" s="179"/>
      <c r="M70" s="256"/>
      <c r="N70" s="256"/>
    </row>
    <row r="71" spans="2:14" ht="20.25" customHeight="1" x14ac:dyDescent="0.15">
      <c r="B71" s="48" t="s">
        <v>14</v>
      </c>
      <c r="C71" s="74">
        <v>45989</v>
      </c>
      <c r="D71" s="177"/>
      <c r="E71" s="178"/>
      <c r="F71" s="178"/>
      <c r="G71" s="178"/>
      <c r="H71" s="178"/>
      <c r="I71" s="178"/>
      <c r="J71" s="178"/>
      <c r="K71" s="178"/>
      <c r="L71" s="179"/>
      <c r="M71" s="256"/>
      <c r="N71" s="256"/>
    </row>
    <row r="72" spans="2:14" ht="20.25" customHeight="1" x14ac:dyDescent="0.15">
      <c r="B72" s="20" t="s">
        <v>15</v>
      </c>
      <c r="C72" s="21">
        <v>45990</v>
      </c>
      <c r="D72" s="155"/>
      <c r="E72" s="156"/>
      <c r="F72" s="156"/>
      <c r="G72" s="156"/>
      <c r="H72" s="156"/>
      <c r="I72" s="156"/>
      <c r="J72" s="156"/>
      <c r="K72" s="156"/>
      <c r="L72" s="157"/>
      <c r="M72" s="256"/>
      <c r="N72" s="256"/>
    </row>
    <row r="73" spans="2:14" ht="20.25" customHeight="1" x14ac:dyDescent="0.15">
      <c r="B73" s="20" t="s">
        <v>17</v>
      </c>
      <c r="C73" s="34">
        <v>45991</v>
      </c>
      <c r="D73" s="155"/>
      <c r="E73" s="156"/>
      <c r="F73" s="156"/>
      <c r="G73" s="156"/>
      <c r="H73" s="156"/>
      <c r="I73" s="156"/>
      <c r="J73" s="156"/>
      <c r="K73" s="156"/>
      <c r="L73" s="157"/>
      <c r="M73" s="256"/>
      <c r="N73" s="256"/>
    </row>
    <row r="74" spans="2:14" ht="20.25" customHeight="1" x14ac:dyDescent="0.15">
      <c r="B74" s="48" t="s">
        <v>6</v>
      </c>
      <c r="C74" s="74">
        <v>45992</v>
      </c>
      <c r="D74" s="407" t="s">
        <v>140</v>
      </c>
      <c r="E74" s="369" t="s">
        <v>140</v>
      </c>
      <c r="F74" s="369" t="s">
        <v>140</v>
      </c>
      <c r="G74" s="15" t="s">
        <v>146</v>
      </c>
      <c r="H74" s="15" t="s">
        <v>146</v>
      </c>
      <c r="J74" s="24"/>
      <c r="K74" s="24"/>
      <c r="L74" s="26"/>
      <c r="M74" s="256"/>
      <c r="N74" s="256"/>
    </row>
    <row r="75" spans="2:14" ht="20.25" customHeight="1" x14ac:dyDescent="0.15">
      <c r="B75" s="48" t="s">
        <v>10</v>
      </c>
      <c r="C75" s="74">
        <v>45993</v>
      </c>
      <c r="D75" s="407" t="s">
        <v>140</v>
      </c>
      <c r="E75" s="369" t="s">
        <v>140</v>
      </c>
      <c r="F75" s="369" t="s">
        <v>140</v>
      </c>
      <c r="G75" s="15" t="s">
        <v>146</v>
      </c>
      <c r="H75" s="15" t="s">
        <v>146</v>
      </c>
      <c r="J75" s="24"/>
      <c r="K75" s="24"/>
      <c r="L75" s="26"/>
      <c r="M75" s="256"/>
      <c r="N75" s="256"/>
    </row>
    <row r="76" spans="2:14" ht="20.25" customHeight="1" x14ac:dyDescent="0.15">
      <c r="B76" s="48" t="s">
        <v>12</v>
      </c>
      <c r="C76" s="75">
        <v>45994</v>
      </c>
      <c r="D76" s="407" t="s">
        <v>140</v>
      </c>
      <c r="E76" s="369" t="s">
        <v>140</v>
      </c>
      <c r="F76" s="369" t="s">
        <v>140</v>
      </c>
      <c r="G76" s="357" t="s">
        <v>147</v>
      </c>
      <c r="H76" s="357" t="s">
        <v>147</v>
      </c>
      <c r="J76" s="24"/>
      <c r="K76" s="24"/>
      <c r="L76" s="26"/>
      <c r="M76" s="256"/>
      <c r="N76" s="256"/>
    </row>
    <row r="77" spans="2:14" ht="20.25" customHeight="1" x14ac:dyDescent="0.15">
      <c r="B77" s="48" t="s">
        <v>13</v>
      </c>
      <c r="C77" s="74">
        <v>45995</v>
      </c>
      <c r="D77" s="407" t="s">
        <v>140</v>
      </c>
      <c r="E77" s="369" t="s">
        <v>140</v>
      </c>
      <c r="F77" s="369" t="s">
        <v>140</v>
      </c>
      <c r="G77" s="357" t="s">
        <v>147</v>
      </c>
      <c r="H77" s="357" t="s">
        <v>147</v>
      </c>
      <c r="J77" s="24"/>
      <c r="K77" s="24"/>
      <c r="L77" s="26"/>
      <c r="M77" s="256"/>
      <c r="N77" s="256"/>
    </row>
    <row r="78" spans="2:14" ht="20.25" customHeight="1" x14ac:dyDescent="0.15">
      <c r="B78" s="48" t="s">
        <v>14</v>
      </c>
      <c r="C78" s="74">
        <v>45996</v>
      </c>
      <c r="D78" s="407" t="s">
        <v>140</v>
      </c>
      <c r="E78" s="369" t="s">
        <v>140</v>
      </c>
      <c r="F78" s="369" t="s">
        <v>140</v>
      </c>
      <c r="G78" s="357" t="s">
        <v>147</v>
      </c>
      <c r="H78" s="357" t="s">
        <v>147</v>
      </c>
      <c r="J78" s="24"/>
      <c r="K78" s="24"/>
      <c r="L78" s="26"/>
      <c r="M78" s="256"/>
      <c r="N78" s="256"/>
    </row>
    <row r="79" spans="2:14" ht="20.25" customHeight="1" x14ac:dyDescent="0.15">
      <c r="B79" s="20" t="s">
        <v>15</v>
      </c>
      <c r="C79" s="34">
        <v>45997</v>
      </c>
      <c r="D79" s="155"/>
      <c r="E79" s="156"/>
      <c r="F79" s="156"/>
      <c r="G79" s="156"/>
      <c r="H79" s="156"/>
      <c r="I79" s="156"/>
      <c r="J79" s="156"/>
      <c r="K79" s="156"/>
      <c r="L79" s="157"/>
      <c r="M79" s="256"/>
      <c r="N79" s="256"/>
    </row>
    <row r="80" spans="2:14" ht="20.25" customHeight="1" x14ac:dyDescent="0.15">
      <c r="B80" s="20" t="s">
        <v>17</v>
      </c>
      <c r="C80" s="21">
        <v>45998</v>
      </c>
      <c r="D80" s="155"/>
      <c r="E80" s="156"/>
      <c r="F80" s="156"/>
      <c r="G80" s="156"/>
      <c r="H80" s="156"/>
      <c r="I80" s="156"/>
      <c r="J80" s="156"/>
      <c r="K80" s="156"/>
      <c r="L80" s="157"/>
      <c r="M80" s="256"/>
      <c r="N80" s="256"/>
    </row>
    <row r="81" spans="2:14" ht="20.25" customHeight="1" x14ac:dyDescent="0.15">
      <c r="B81" s="20" t="s">
        <v>6</v>
      </c>
      <c r="C81" s="21">
        <v>45999</v>
      </c>
      <c r="D81" s="155"/>
      <c r="E81" s="156"/>
      <c r="F81" s="156"/>
      <c r="G81" s="156"/>
      <c r="H81" s="156"/>
      <c r="I81" s="156"/>
      <c r="J81" s="156"/>
      <c r="K81" s="156"/>
      <c r="L81" s="157"/>
      <c r="M81" s="256"/>
      <c r="N81" s="256"/>
    </row>
    <row r="82" spans="2:14" ht="20.25" customHeight="1" x14ac:dyDescent="0.15">
      <c r="B82" s="48" t="s">
        <v>10</v>
      </c>
      <c r="C82" s="75">
        <v>46000</v>
      </c>
      <c r="D82" s="177" t="s">
        <v>18</v>
      </c>
      <c r="E82" s="178"/>
      <c r="F82" s="178"/>
      <c r="G82" s="178"/>
      <c r="H82" s="178"/>
      <c r="I82" s="178"/>
      <c r="J82" s="178"/>
      <c r="K82" s="178"/>
      <c r="L82" s="179"/>
      <c r="M82" s="256"/>
      <c r="N82" s="256"/>
    </row>
    <row r="83" spans="2:14" ht="20.25" customHeight="1" x14ac:dyDescent="0.15">
      <c r="B83" s="48" t="s">
        <v>12</v>
      </c>
      <c r="C83" s="74">
        <v>46001</v>
      </c>
      <c r="D83" s="177"/>
      <c r="E83" s="178"/>
      <c r="F83" s="178"/>
      <c r="G83" s="178"/>
      <c r="H83" s="178"/>
      <c r="I83" s="178"/>
      <c r="J83" s="178"/>
      <c r="K83" s="178"/>
      <c r="L83" s="179"/>
      <c r="M83" s="256"/>
      <c r="N83" s="256"/>
    </row>
    <row r="84" spans="2:14" ht="20.25" customHeight="1" x14ac:dyDescent="0.15">
      <c r="B84" s="48" t="s">
        <v>13</v>
      </c>
      <c r="C84" s="74">
        <v>46002</v>
      </c>
      <c r="D84" s="177"/>
      <c r="E84" s="178"/>
      <c r="F84" s="178"/>
      <c r="G84" s="178"/>
      <c r="H84" s="178"/>
      <c r="I84" s="178"/>
      <c r="J84" s="178"/>
      <c r="K84" s="178"/>
      <c r="L84" s="179"/>
      <c r="M84" s="256"/>
      <c r="N84" s="256"/>
    </row>
    <row r="85" spans="2:14" ht="20.25" customHeight="1" x14ac:dyDescent="0.15">
      <c r="B85" s="48" t="s">
        <v>14</v>
      </c>
      <c r="C85" s="75">
        <v>46003</v>
      </c>
      <c r="D85" s="177"/>
      <c r="E85" s="178"/>
      <c r="F85" s="178"/>
      <c r="G85" s="178"/>
      <c r="H85" s="178"/>
      <c r="I85" s="178"/>
      <c r="J85" s="178"/>
      <c r="K85" s="178"/>
      <c r="L85" s="179"/>
      <c r="M85" s="256"/>
      <c r="N85" s="256"/>
    </row>
    <row r="86" spans="2:14" ht="20.25" customHeight="1" x14ac:dyDescent="0.15">
      <c r="B86" s="20" t="s">
        <v>15</v>
      </c>
      <c r="C86" s="21">
        <v>46004</v>
      </c>
      <c r="D86" s="155"/>
      <c r="E86" s="156"/>
      <c r="F86" s="156"/>
      <c r="G86" s="156"/>
      <c r="H86" s="156"/>
      <c r="I86" s="156"/>
      <c r="J86" s="156"/>
      <c r="K86" s="156"/>
      <c r="L86" s="157"/>
      <c r="M86" s="256"/>
      <c r="N86" s="256"/>
    </row>
    <row r="87" spans="2:14" ht="20.25" customHeight="1" thickBot="1" x14ac:dyDescent="0.2">
      <c r="B87" s="20" t="s">
        <v>17</v>
      </c>
      <c r="C87" s="21">
        <v>46005</v>
      </c>
      <c r="D87" s="190"/>
      <c r="E87" s="191"/>
      <c r="F87" s="191"/>
      <c r="G87" s="191"/>
      <c r="H87" s="191"/>
      <c r="I87" s="191"/>
      <c r="J87" s="191"/>
      <c r="K87" s="191"/>
      <c r="L87" s="192"/>
      <c r="M87" s="256"/>
      <c r="N87" s="256"/>
    </row>
    <row r="88" spans="2:14" ht="20.25" customHeight="1" x14ac:dyDescent="0.15">
      <c r="B88" s="165" t="s">
        <v>51</v>
      </c>
      <c r="C88" s="166"/>
      <c r="D88" s="220"/>
      <c r="E88" s="220"/>
      <c r="F88" s="220"/>
      <c r="G88" s="220"/>
      <c r="H88" s="220"/>
      <c r="I88" s="220"/>
      <c r="J88" s="220"/>
      <c r="K88" s="220"/>
      <c r="L88" s="221"/>
    </row>
    <row r="89" spans="2:14" ht="20.25" customHeight="1" thickBot="1" x14ac:dyDescent="0.2">
      <c r="B89" s="168"/>
      <c r="C89" s="169"/>
      <c r="D89" s="169"/>
      <c r="E89" s="169"/>
      <c r="F89" s="169"/>
      <c r="G89" s="169"/>
      <c r="H89" s="169"/>
      <c r="I89" s="169"/>
      <c r="J89" s="169"/>
      <c r="K89" s="169"/>
      <c r="L89" s="170"/>
    </row>
    <row r="90" spans="2:14" ht="20.25" customHeight="1" x14ac:dyDescent="0.15">
      <c r="B90" s="408" t="s">
        <v>12</v>
      </c>
      <c r="C90" s="409">
        <v>46029</v>
      </c>
      <c r="D90" s="410" t="s">
        <v>18</v>
      </c>
      <c r="E90" s="226"/>
      <c r="F90" s="226"/>
      <c r="G90" s="226"/>
      <c r="H90" s="226"/>
      <c r="I90" s="226"/>
      <c r="J90" s="226"/>
      <c r="K90" s="226"/>
      <c r="L90" s="227"/>
    </row>
    <row r="91" spans="2:14" ht="20.25" customHeight="1" x14ac:dyDescent="0.15">
      <c r="B91" s="12" t="s">
        <v>13</v>
      </c>
      <c r="C91" s="411">
        <v>46030</v>
      </c>
      <c r="D91" s="412"/>
      <c r="E91" s="178"/>
      <c r="F91" s="178"/>
      <c r="G91" s="178"/>
      <c r="H91" s="178"/>
      <c r="I91" s="178"/>
      <c r="J91" s="178"/>
      <c r="K91" s="178"/>
      <c r="L91" s="179"/>
    </row>
    <row r="92" spans="2:14" ht="20.25" customHeight="1" thickBot="1" x14ac:dyDescent="0.2">
      <c r="B92" s="12" t="s">
        <v>14</v>
      </c>
      <c r="C92" s="411">
        <v>46031</v>
      </c>
      <c r="D92" s="413"/>
      <c r="E92" s="223"/>
      <c r="F92" s="223"/>
      <c r="G92" s="223"/>
      <c r="H92" s="223"/>
      <c r="I92" s="223"/>
      <c r="J92" s="223"/>
      <c r="K92" s="223"/>
      <c r="L92" s="224"/>
    </row>
    <row r="93" spans="2:14" ht="20.25" customHeight="1" x14ac:dyDescent="0.15">
      <c r="B93" s="20" t="s">
        <v>15</v>
      </c>
      <c r="C93" s="56">
        <v>46032</v>
      </c>
      <c r="D93" s="414"/>
      <c r="E93" s="415"/>
      <c r="F93" s="415"/>
      <c r="G93" s="415"/>
      <c r="H93" s="415"/>
      <c r="I93" s="415"/>
      <c r="J93" s="415"/>
      <c r="K93" s="415"/>
      <c r="L93" s="416"/>
    </row>
    <row r="94" spans="2:14" ht="20.25" customHeight="1" thickBot="1" x14ac:dyDescent="0.2">
      <c r="B94" s="20" t="s">
        <v>17</v>
      </c>
      <c r="C94" s="56">
        <v>46033</v>
      </c>
      <c r="D94" s="417"/>
      <c r="E94" s="156"/>
      <c r="F94" s="156"/>
      <c r="G94" s="156"/>
      <c r="H94" s="156"/>
      <c r="I94" s="156"/>
      <c r="J94" s="156"/>
      <c r="K94" s="156"/>
      <c r="L94" s="157"/>
    </row>
    <row r="95" spans="2:14" ht="20.25" customHeight="1" x14ac:dyDescent="0.15">
      <c r="B95" s="12" t="s">
        <v>6</v>
      </c>
      <c r="C95" s="411">
        <v>46034</v>
      </c>
      <c r="D95" s="151" t="s">
        <v>18</v>
      </c>
      <c r="E95" s="152"/>
      <c r="F95" s="152"/>
      <c r="G95" s="152"/>
      <c r="H95" s="152"/>
      <c r="I95" s="152"/>
      <c r="J95" s="152"/>
      <c r="K95" s="152"/>
      <c r="L95" s="193"/>
    </row>
    <row r="96" spans="2:14" ht="20.25" customHeight="1" x14ac:dyDescent="0.15">
      <c r="B96" s="12" t="s">
        <v>10</v>
      </c>
      <c r="C96" s="411">
        <v>46035</v>
      </c>
      <c r="D96" s="153"/>
      <c r="E96" s="154"/>
      <c r="F96" s="154"/>
      <c r="G96" s="154"/>
      <c r="H96" s="154"/>
      <c r="I96" s="154"/>
      <c r="J96" s="154"/>
      <c r="K96" s="154"/>
      <c r="L96" s="161"/>
    </row>
    <row r="97" spans="2:12" ht="20.25" customHeight="1" x14ac:dyDescent="0.15">
      <c r="B97" s="12" t="s">
        <v>12</v>
      </c>
      <c r="C97" s="411">
        <v>46036</v>
      </c>
      <c r="D97" s="153"/>
      <c r="E97" s="154"/>
      <c r="F97" s="154"/>
      <c r="G97" s="154"/>
      <c r="H97" s="154"/>
      <c r="I97" s="154"/>
      <c r="J97" s="154"/>
      <c r="K97" s="154"/>
      <c r="L97" s="161"/>
    </row>
    <row r="98" spans="2:12" ht="20.25" customHeight="1" x14ac:dyDescent="0.15">
      <c r="B98" s="12" t="s">
        <v>13</v>
      </c>
      <c r="C98" s="411">
        <v>46037</v>
      </c>
      <c r="D98" s="153"/>
      <c r="E98" s="154"/>
      <c r="F98" s="154"/>
      <c r="G98" s="154"/>
      <c r="H98" s="154"/>
      <c r="I98" s="154"/>
      <c r="J98" s="154"/>
      <c r="K98" s="154"/>
      <c r="L98" s="161"/>
    </row>
    <row r="99" spans="2:12" ht="20.25" customHeight="1" thickBot="1" x14ac:dyDescent="0.2">
      <c r="B99" s="418" t="s">
        <v>14</v>
      </c>
      <c r="C99" s="419">
        <v>46038</v>
      </c>
      <c r="D99" s="174"/>
      <c r="E99" s="175"/>
      <c r="F99" s="175"/>
      <c r="G99" s="175"/>
      <c r="H99" s="175"/>
      <c r="I99" s="175"/>
      <c r="J99" s="175"/>
      <c r="K99" s="175"/>
      <c r="L99" s="176"/>
    </row>
    <row r="100" spans="2:12" ht="20.25" customHeight="1" x14ac:dyDescent="0.15">
      <c r="B100" s="165" t="s">
        <v>54</v>
      </c>
      <c r="C100" s="166"/>
      <c r="D100" s="166"/>
      <c r="E100" s="166"/>
      <c r="F100" s="166"/>
      <c r="G100" s="166"/>
      <c r="H100" s="166"/>
      <c r="I100" s="166"/>
      <c r="J100" s="166"/>
      <c r="K100" s="166"/>
      <c r="L100" s="167"/>
    </row>
    <row r="101" spans="2:12" ht="20.25" customHeight="1" thickBot="1" x14ac:dyDescent="0.2">
      <c r="B101" s="168"/>
      <c r="C101" s="169"/>
      <c r="D101" s="169"/>
      <c r="E101" s="169"/>
      <c r="F101" s="169"/>
      <c r="G101" s="169"/>
      <c r="H101" s="169"/>
      <c r="I101" s="169"/>
      <c r="J101" s="169"/>
      <c r="K101" s="169"/>
      <c r="L101" s="170"/>
    </row>
    <row r="102" spans="2:12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1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1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1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x14ac:dyDescent="0.1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x14ac:dyDescent="0.1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x14ac:dyDescent="0.1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x14ac:dyDescent="0.1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x14ac:dyDescent="0.1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x14ac:dyDescent="0.1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x14ac:dyDescent="0.1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x14ac:dyDescent="0.1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x14ac:dyDescent="0.1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x14ac:dyDescent="0.1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x14ac:dyDescent="0.1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x14ac:dyDescent="0.1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 x14ac:dyDescent="0.1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 x14ac:dyDescent="0.1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 x14ac:dyDescent="0.1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2" x14ac:dyDescent="0.1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2" x14ac:dyDescent="0.1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2" x14ac:dyDescent="0.1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2" x14ac:dyDescent="0.1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2" x14ac:dyDescent="0.1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2" x14ac:dyDescent="0.1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2" x14ac:dyDescent="0.1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2" x14ac:dyDescent="0.1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2" x14ac:dyDescent="0.1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2" x14ac:dyDescent="0.1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2:12" x14ac:dyDescent="0.1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2:12" x14ac:dyDescent="0.1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2:12" x14ac:dyDescent="0.1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2:12" x14ac:dyDescent="0.1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2:12" x14ac:dyDescent="0.1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2:12" x14ac:dyDescent="0.1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2:12" x14ac:dyDescent="0.1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2:12" x14ac:dyDescent="0.1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2:12" x14ac:dyDescent="0.1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2:12" x14ac:dyDescent="0.1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2:12" x14ac:dyDescent="0.1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2:12" x14ac:dyDescent="0.1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2:12" x14ac:dyDescent="0.1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2:12" x14ac:dyDescent="0.1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2:12" x14ac:dyDescent="0.1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2:12" x14ac:dyDescent="0.15">
      <c r="B922" s="27"/>
      <c r="C922" s="27"/>
      <c r="D922" s="27"/>
      <c r="E922" s="27"/>
      <c r="F922" s="27"/>
      <c r="G922" s="27"/>
      <c r="H922" s="27"/>
      <c r="I922" s="27"/>
      <c r="J922" s="28"/>
      <c r="K922" s="28"/>
      <c r="L922" s="28"/>
    </row>
  </sheetData>
  <mergeCells count="51">
    <mergeCell ref="D90:L92"/>
    <mergeCell ref="D93:L93"/>
    <mergeCell ref="D94:L94"/>
    <mergeCell ref="D95:L99"/>
    <mergeCell ref="B100:L101"/>
    <mergeCell ref="D80:L80"/>
    <mergeCell ref="D81:L81"/>
    <mergeCell ref="D82:L85"/>
    <mergeCell ref="D86:L86"/>
    <mergeCell ref="D87:L87"/>
    <mergeCell ref="B88:L89"/>
    <mergeCell ref="D65:L65"/>
    <mergeCell ref="D66:L66"/>
    <mergeCell ref="D67:L71"/>
    <mergeCell ref="D72:L72"/>
    <mergeCell ref="D73:L73"/>
    <mergeCell ref="D79:L79"/>
    <mergeCell ref="D45:L45"/>
    <mergeCell ref="D51:L51"/>
    <mergeCell ref="D52:L52"/>
    <mergeCell ref="D53:L57"/>
    <mergeCell ref="D58:L58"/>
    <mergeCell ref="D59:L59"/>
    <mergeCell ref="D30:L30"/>
    <mergeCell ref="D31:L31"/>
    <mergeCell ref="D37:L37"/>
    <mergeCell ref="D38:L38"/>
    <mergeCell ref="D39:L43"/>
    <mergeCell ref="D44:L44"/>
    <mergeCell ref="D13:L15"/>
    <mergeCell ref="D16:L16"/>
    <mergeCell ref="D17:L17"/>
    <mergeCell ref="D23:L23"/>
    <mergeCell ref="D24:L24"/>
    <mergeCell ref="D25:L29"/>
    <mergeCell ref="B7:C7"/>
    <mergeCell ref="B8:C8"/>
    <mergeCell ref="B9:C9"/>
    <mergeCell ref="B10:C10"/>
    <mergeCell ref="B11:L11"/>
    <mergeCell ref="B12:C12"/>
    <mergeCell ref="B2:L2"/>
    <mergeCell ref="B3:L3"/>
    <mergeCell ref="B4:L4"/>
    <mergeCell ref="B5:L5"/>
    <mergeCell ref="B6:C6"/>
    <mergeCell ref="D6:D7"/>
    <mergeCell ref="E6:G6"/>
    <mergeCell ref="H6:I6"/>
    <mergeCell ref="J6:K6"/>
    <mergeCell ref="L6:L10"/>
  </mergeCells>
  <pageMargins left="0.7" right="0.7" top="0.75" bottom="0.75" header="0.3" footer="0.3"/>
  <pageSetup paperSize="9" orientation="portrait" horizontalDpi="30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860C-FAB3-1240-B245-5D110FA70759}">
  <sheetPr>
    <tabColor rgb="FF92D050"/>
  </sheetPr>
  <dimension ref="B1:Q1386"/>
  <sheetViews>
    <sheetView zoomScale="85" zoomScaleNormal="85" workbookViewId="0"/>
  </sheetViews>
  <sheetFormatPr baseColWidth="10" defaultColWidth="8.83203125" defaultRowHeight="14" x14ac:dyDescent="0.15"/>
  <cols>
    <col min="1" max="1" width="8.83203125" style="2"/>
    <col min="2" max="9" width="20.5" style="24" customWidth="1"/>
    <col min="10" max="12" width="20.5" style="29" customWidth="1"/>
    <col min="13" max="14" width="5.83203125" style="2" customWidth="1"/>
    <col min="15" max="15" width="17.6640625" style="2" customWidth="1"/>
    <col min="16" max="16384" width="8.83203125" style="2"/>
  </cols>
  <sheetData>
    <row r="1" spans="2:17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7" ht="20.25" customHeight="1" x14ac:dyDescent="0.15">
      <c r="B2" s="336" t="s">
        <v>0</v>
      </c>
      <c r="C2" s="337"/>
      <c r="D2" s="337"/>
      <c r="E2" s="337"/>
      <c r="F2" s="337"/>
      <c r="G2" s="337"/>
      <c r="H2" s="337"/>
      <c r="I2" s="337"/>
      <c r="J2" s="337"/>
      <c r="K2" s="337"/>
      <c r="L2" s="338"/>
    </row>
    <row r="3" spans="2:17" ht="20.25" customHeight="1" x14ac:dyDescent="0.15">
      <c r="B3" s="339" t="s">
        <v>1</v>
      </c>
      <c r="C3" s="340"/>
      <c r="D3" s="340"/>
      <c r="E3" s="340"/>
      <c r="F3" s="340"/>
      <c r="G3" s="340"/>
      <c r="H3" s="340"/>
      <c r="I3" s="340"/>
      <c r="J3" s="340"/>
      <c r="K3" s="340"/>
      <c r="L3" s="341"/>
    </row>
    <row r="4" spans="2:17" ht="20.25" customHeight="1" thickBot="1" x14ac:dyDescent="0.2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1"/>
    </row>
    <row r="5" spans="2:17" ht="40" customHeight="1" thickBot="1" x14ac:dyDescent="0.2">
      <c r="B5" s="122" t="s">
        <v>157</v>
      </c>
      <c r="C5" s="123"/>
      <c r="D5" s="216"/>
      <c r="E5" s="216"/>
      <c r="F5" s="216"/>
      <c r="G5" s="216"/>
      <c r="H5" s="216"/>
      <c r="I5" s="216"/>
      <c r="J5" s="216"/>
      <c r="K5" s="216"/>
      <c r="L5" s="217"/>
    </row>
    <row r="6" spans="2:17" ht="36" customHeight="1" x14ac:dyDescent="0.15">
      <c r="B6" s="127" t="s">
        <v>81</v>
      </c>
      <c r="C6" s="128"/>
      <c r="D6" s="420" t="s">
        <v>115</v>
      </c>
      <c r="E6" s="421" t="s">
        <v>116</v>
      </c>
      <c r="F6" s="422"/>
      <c r="G6" s="423"/>
      <c r="H6" s="348" t="s">
        <v>117</v>
      </c>
      <c r="I6" s="349"/>
      <c r="J6" s="424" t="s">
        <v>118</v>
      </c>
      <c r="K6" s="424"/>
      <c r="L6" s="352" t="s">
        <v>119</v>
      </c>
    </row>
    <row r="7" spans="2:17" ht="27.75" customHeight="1" x14ac:dyDescent="0.15">
      <c r="B7" s="127" t="s">
        <v>2</v>
      </c>
      <c r="C7" s="128"/>
      <c r="D7" s="389"/>
      <c r="E7" s="354" t="s">
        <v>120</v>
      </c>
      <c r="F7" s="17" t="s">
        <v>121</v>
      </c>
      <c r="G7" s="355" t="s">
        <v>122</v>
      </c>
      <c r="H7" s="15" t="s">
        <v>123</v>
      </c>
      <c r="I7" s="244" t="s">
        <v>124</v>
      </c>
      <c r="J7" s="356" t="s">
        <v>125</v>
      </c>
      <c r="K7" s="357" t="s">
        <v>126</v>
      </c>
      <c r="L7" s="358"/>
    </row>
    <row r="8" spans="2:17" s="426" customFormat="1" ht="40" customHeight="1" x14ac:dyDescent="0.15">
      <c r="B8" s="127" t="s">
        <v>4</v>
      </c>
      <c r="C8" s="128"/>
      <c r="D8" s="399" t="s">
        <v>158</v>
      </c>
      <c r="E8" s="33" t="s">
        <v>159</v>
      </c>
      <c r="F8" s="33" t="s">
        <v>134</v>
      </c>
      <c r="G8" s="16" t="s">
        <v>152</v>
      </c>
      <c r="H8" s="425" t="s">
        <v>153</v>
      </c>
      <c r="I8" s="425" t="s">
        <v>160</v>
      </c>
      <c r="J8" s="33" t="s">
        <v>161</v>
      </c>
      <c r="K8" s="33" t="s">
        <v>162</v>
      </c>
      <c r="L8" s="358"/>
    </row>
    <row r="9" spans="2:17" s="426" customFormat="1" ht="40" customHeight="1" x14ac:dyDescent="0.15">
      <c r="B9" s="342" t="s">
        <v>24</v>
      </c>
      <c r="C9" s="343"/>
      <c r="D9" s="16" t="s">
        <v>135</v>
      </c>
      <c r="E9" s="16" t="s">
        <v>136</v>
      </c>
      <c r="F9" s="16" t="s">
        <v>38</v>
      </c>
      <c r="G9" s="16" t="s">
        <v>137</v>
      </c>
      <c r="H9" s="16" t="s">
        <v>136</v>
      </c>
      <c r="I9" s="16" t="s">
        <v>38</v>
      </c>
      <c r="J9" s="16" t="s">
        <v>135</v>
      </c>
      <c r="K9" s="16" t="s">
        <v>38</v>
      </c>
      <c r="L9" s="358"/>
    </row>
    <row r="10" spans="2:17" s="426" customFormat="1" ht="40" customHeight="1" thickBot="1" x14ac:dyDescent="0.2">
      <c r="B10" s="359" t="s">
        <v>25</v>
      </c>
      <c r="C10" s="360"/>
      <c r="D10" s="5" t="s">
        <v>138</v>
      </c>
      <c r="E10" s="5" t="s">
        <v>30</v>
      </c>
      <c r="F10" s="5" t="s">
        <v>37</v>
      </c>
      <c r="G10" s="5" t="s">
        <v>37</v>
      </c>
      <c r="H10" s="5" t="s">
        <v>30</v>
      </c>
      <c r="I10" s="5" t="s">
        <v>37</v>
      </c>
      <c r="J10" s="5" t="s">
        <v>138</v>
      </c>
      <c r="K10" s="5" t="s">
        <v>37</v>
      </c>
      <c r="L10" s="361"/>
    </row>
    <row r="11" spans="2:17" ht="40" customHeight="1" thickBot="1" x14ac:dyDescent="0.2">
      <c r="B11" s="401" t="s">
        <v>163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3"/>
      <c r="O11" s="53"/>
      <c r="P11" s="54" t="s">
        <v>47</v>
      </c>
      <c r="Q11" s="54" t="s">
        <v>46</v>
      </c>
    </row>
    <row r="12" spans="2:17" ht="20.25" customHeight="1" thickBot="1" x14ac:dyDescent="0.2">
      <c r="B12" s="111" t="s">
        <v>5</v>
      </c>
      <c r="C12" s="112"/>
      <c r="D12" s="39" t="s">
        <v>56</v>
      </c>
      <c r="E12" s="40" t="s">
        <v>57</v>
      </c>
      <c r="F12" s="40" t="s">
        <v>58</v>
      </c>
      <c r="G12" s="40" t="s">
        <v>59</v>
      </c>
      <c r="H12" s="40" t="s">
        <v>60</v>
      </c>
      <c r="I12" s="40" t="s">
        <v>61</v>
      </c>
      <c r="J12" s="40" t="s">
        <v>62</v>
      </c>
      <c r="K12" s="41" t="s">
        <v>63</v>
      </c>
      <c r="L12" s="42" t="s">
        <v>64</v>
      </c>
      <c r="O12" s="362" t="s">
        <v>140</v>
      </c>
      <c r="P12" s="65">
        <v>22</v>
      </c>
      <c r="Q12" s="65">
        <f>COUNTIF($B$13:$L$101,"Farmacol. Clin.")</f>
        <v>22</v>
      </c>
    </row>
    <row r="13" spans="2:17" ht="20.25" customHeight="1" x14ac:dyDescent="0.15">
      <c r="B13" s="49" t="s">
        <v>12</v>
      </c>
      <c r="C13" s="50">
        <v>45931</v>
      </c>
      <c r="D13" s="151" t="s">
        <v>18</v>
      </c>
      <c r="E13" s="152"/>
      <c r="F13" s="152"/>
      <c r="G13" s="152"/>
      <c r="H13" s="152"/>
      <c r="I13" s="152"/>
      <c r="J13" s="152"/>
      <c r="K13" s="152"/>
      <c r="L13" s="193"/>
      <c r="O13" s="366" t="s">
        <v>141</v>
      </c>
      <c r="P13" s="65">
        <v>37</v>
      </c>
      <c r="Q13" s="65">
        <f>COUNTIF($B$13:$L$101,"Mal. Sist. Endocrino")</f>
        <v>37</v>
      </c>
    </row>
    <row r="14" spans="2:17" ht="20.25" customHeight="1" x14ac:dyDescent="0.15">
      <c r="B14" s="48" t="s">
        <v>13</v>
      </c>
      <c r="C14" s="51">
        <v>45932</v>
      </c>
      <c r="D14" s="153"/>
      <c r="E14" s="154"/>
      <c r="F14" s="154"/>
      <c r="G14" s="154"/>
      <c r="H14" s="154"/>
      <c r="I14" s="154"/>
      <c r="J14" s="154"/>
      <c r="K14" s="154"/>
      <c r="L14" s="161"/>
      <c r="O14" s="59" t="s">
        <v>144</v>
      </c>
      <c r="P14" s="65">
        <v>14</v>
      </c>
      <c r="Q14" s="65">
        <f>COUNTIF($B$13:$L$101,"Endocrinochirurgia")</f>
        <v>14</v>
      </c>
    </row>
    <row r="15" spans="2:17" ht="20.25" customHeight="1" x14ac:dyDescent="0.15">
      <c r="B15" s="48" t="s">
        <v>14</v>
      </c>
      <c r="C15" s="51">
        <v>45933</v>
      </c>
      <c r="D15" s="162"/>
      <c r="E15" s="163"/>
      <c r="F15" s="163"/>
      <c r="G15" s="163"/>
      <c r="H15" s="163"/>
      <c r="I15" s="163"/>
      <c r="J15" s="163"/>
      <c r="K15" s="163"/>
      <c r="L15" s="164"/>
      <c r="O15" s="370" t="s">
        <v>145</v>
      </c>
      <c r="P15" s="65">
        <v>7</v>
      </c>
      <c r="Q15" s="65">
        <f>COUNTIF($B$13:$L$101,"Scienze della Nutrizione")</f>
        <v>7</v>
      </c>
    </row>
    <row r="16" spans="2:17" ht="20.25" customHeight="1" x14ac:dyDescent="0.15">
      <c r="B16" s="20" t="s">
        <v>15</v>
      </c>
      <c r="C16" s="56">
        <v>45934</v>
      </c>
      <c r="D16" s="155"/>
      <c r="E16" s="156"/>
      <c r="F16" s="156"/>
      <c r="G16" s="156"/>
      <c r="H16" s="156"/>
      <c r="I16" s="156"/>
      <c r="J16" s="156"/>
      <c r="K16" s="156"/>
      <c r="L16" s="157"/>
      <c r="O16" s="60" t="s">
        <v>146</v>
      </c>
      <c r="P16" s="65">
        <v>37</v>
      </c>
      <c r="Q16" s="65">
        <f>COUNTIF($B$13:$L$101,"Mal. Infettive")</f>
        <v>37</v>
      </c>
    </row>
    <row r="17" spans="2:17" ht="20.25" customHeight="1" x14ac:dyDescent="0.15">
      <c r="B17" s="20" t="s">
        <v>17</v>
      </c>
      <c r="C17" s="52">
        <v>45935</v>
      </c>
      <c r="D17" s="155"/>
      <c r="E17" s="156"/>
      <c r="F17" s="156"/>
      <c r="G17" s="156"/>
      <c r="H17" s="156"/>
      <c r="I17" s="156"/>
      <c r="J17" s="156"/>
      <c r="K17" s="156"/>
      <c r="L17" s="157"/>
      <c r="O17" s="266" t="s">
        <v>142</v>
      </c>
      <c r="P17" s="65">
        <v>14</v>
      </c>
      <c r="Q17" s="65">
        <f>COUNTIF($B$13:$L$101,"Mal. Cutanee e veneree")</f>
        <v>14</v>
      </c>
    </row>
    <row r="18" spans="2:17" ht="20.25" customHeight="1" x14ac:dyDescent="0.15">
      <c r="B18" s="48" t="s">
        <v>6</v>
      </c>
      <c r="C18" s="51">
        <v>45936</v>
      </c>
      <c r="D18" s="368" t="s">
        <v>141</v>
      </c>
      <c r="E18" s="354" t="s">
        <v>141</v>
      </c>
      <c r="F18" s="354" t="s">
        <v>141</v>
      </c>
      <c r="G18" s="369" t="s">
        <v>140</v>
      </c>
      <c r="H18" s="369" t="s">
        <v>140</v>
      </c>
      <c r="I18" s="369" t="s">
        <v>140</v>
      </c>
      <c r="J18" s="23"/>
      <c r="K18" s="23"/>
      <c r="L18" s="44"/>
      <c r="O18" s="371" t="s">
        <v>143</v>
      </c>
      <c r="P18" s="65">
        <v>22</v>
      </c>
      <c r="Q18" s="65">
        <f>COUNTIF($B$13:$L$101,"Mal. App. Digerente")</f>
        <v>22</v>
      </c>
    </row>
    <row r="19" spans="2:17" ht="20.25" customHeight="1" x14ac:dyDescent="0.15">
      <c r="B19" s="48" t="s">
        <v>10</v>
      </c>
      <c r="C19" s="55">
        <v>45937</v>
      </c>
      <c r="D19" s="378" t="s">
        <v>146</v>
      </c>
      <c r="E19" s="15" t="s">
        <v>146</v>
      </c>
      <c r="F19" s="15" t="s">
        <v>146</v>
      </c>
      <c r="G19" s="369" t="s">
        <v>140</v>
      </c>
      <c r="H19" s="369" t="s">
        <v>140</v>
      </c>
      <c r="I19" s="369" t="s">
        <v>140</v>
      </c>
      <c r="J19" s="427"/>
      <c r="K19" s="427"/>
      <c r="L19" s="428"/>
      <c r="O19" s="257" t="s">
        <v>147</v>
      </c>
      <c r="P19" s="65">
        <v>14</v>
      </c>
      <c r="Q19" s="65">
        <f>COUNTIF($B$13:$L$101,"Chir. App. Digerente")</f>
        <v>14</v>
      </c>
    </row>
    <row r="20" spans="2:17" ht="20.25" customHeight="1" x14ac:dyDescent="0.15">
      <c r="B20" s="48" t="s">
        <v>12</v>
      </c>
      <c r="C20" s="51">
        <v>45938</v>
      </c>
      <c r="D20" s="368" t="s">
        <v>141</v>
      </c>
      <c r="E20" s="354" t="s">
        <v>141</v>
      </c>
      <c r="F20" s="354" t="s">
        <v>141</v>
      </c>
      <c r="G20" s="369" t="s">
        <v>140</v>
      </c>
      <c r="H20" s="369" t="s">
        <v>140</v>
      </c>
      <c r="I20" s="369" t="s">
        <v>140</v>
      </c>
      <c r="J20" s="16"/>
      <c r="K20" s="16"/>
      <c r="L20" s="18"/>
    </row>
    <row r="21" spans="2:17" ht="20.25" customHeight="1" x14ac:dyDescent="0.15">
      <c r="B21" s="48" t="s">
        <v>13</v>
      </c>
      <c r="C21" s="51">
        <v>45939</v>
      </c>
      <c r="D21" s="378" t="s">
        <v>146</v>
      </c>
      <c r="E21" s="15" t="s">
        <v>146</v>
      </c>
      <c r="F21" s="15" t="s">
        <v>146</v>
      </c>
      <c r="G21" s="369" t="s">
        <v>140</v>
      </c>
      <c r="H21" s="369" t="s">
        <v>140</v>
      </c>
      <c r="I21" s="369" t="s">
        <v>140</v>
      </c>
      <c r="J21" s="16"/>
      <c r="K21" s="16"/>
      <c r="L21" s="18"/>
    </row>
    <row r="22" spans="2:17" ht="20.25" customHeight="1" x14ac:dyDescent="0.15">
      <c r="B22" s="48" t="s">
        <v>14</v>
      </c>
      <c r="C22" s="55">
        <v>45940</v>
      </c>
      <c r="D22" s="368" t="s">
        <v>141</v>
      </c>
      <c r="E22" s="354" t="s">
        <v>141</v>
      </c>
      <c r="F22" s="354" t="s">
        <v>141</v>
      </c>
      <c r="G22" s="15" t="s">
        <v>146</v>
      </c>
      <c r="H22" s="15" t="s">
        <v>146</v>
      </c>
      <c r="I22" s="15" t="s">
        <v>146</v>
      </c>
      <c r="J22" s="16"/>
      <c r="K22" s="16"/>
      <c r="L22" s="18"/>
    </row>
    <row r="23" spans="2:17" ht="20.25" customHeight="1" x14ac:dyDescent="0.15">
      <c r="B23" s="20" t="s">
        <v>15</v>
      </c>
      <c r="C23" s="52">
        <v>45941</v>
      </c>
      <c r="D23" s="155"/>
      <c r="E23" s="156"/>
      <c r="F23" s="156"/>
      <c r="G23" s="156"/>
      <c r="H23" s="156"/>
      <c r="I23" s="156"/>
      <c r="J23" s="156"/>
      <c r="K23" s="156"/>
      <c r="L23" s="157"/>
    </row>
    <row r="24" spans="2:17" ht="20.25" customHeight="1" x14ac:dyDescent="0.15">
      <c r="B24" s="20" t="s">
        <v>17</v>
      </c>
      <c r="C24" s="52">
        <v>45942</v>
      </c>
      <c r="D24" s="155"/>
      <c r="E24" s="156"/>
      <c r="F24" s="156"/>
      <c r="G24" s="156"/>
      <c r="H24" s="156"/>
      <c r="I24" s="156"/>
      <c r="J24" s="156"/>
      <c r="K24" s="156"/>
      <c r="L24" s="157"/>
    </row>
    <row r="25" spans="2:17" ht="20.25" customHeight="1" x14ac:dyDescent="0.15">
      <c r="B25" s="48" t="s">
        <v>6</v>
      </c>
      <c r="C25" s="55">
        <v>45943</v>
      </c>
      <c r="D25" s="158" t="s">
        <v>18</v>
      </c>
      <c r="E25" s="159"/>
      <c r="F25" s="159"/>
      <c r="G25" s="159"/>
      <c r="H25" s="159"/>
      <c r="I25" s="159"/>
      <c r="J25" s="159"/>
      <c r="K25" s="159"/>
      <c r="L25" s="160"/>
    </row>
    <row r="26" spans="2:17" ht="20.25" customHeight="1" x14ac:dyDescent="0.15">
      <c r="B26" s="48" t="s">
        <v>10</v>
      </c>
      <c r="C26" s="51">
        <v>45944</v>
      </c>
      <c r="D26" s="153"/>
      <c r="E26" s="154"/>
      <c r="F26" s="154"/>
      <c r="G26" s="154"/>
      <c r="H26" s="154"/>
      <c r="I26" s="154"/>
      <c r="J26" s="154"/>
      <c r="K26" s="154"/>
      <c r="L26" s="161"/>
    </row>
    <row r="27" spans="2:17" ht="20.25" customHeight="1" x14ac:dyDescent="0.15">
      <c r="B27" s="48" t="s">
        <v>12</v>
      </c>
      <c r="C27" s="51">
        <v>45945</v>
      </c>
      <c r="D27" s="153"/>
      <c r="E27" s="154"/>
      <c r="F27" s="154"/>
      <c r="G27" s="154"/>
      <c r="H27" s="154"/>
      <c r="I27" s="154"/>
      <c r="J27" s="154"/>
      <c r="K27" s="154"/>
      <c r="L27" s="161"/>
    </row>
    <row r="28" spans="2:17" ht="20.25" customHeight="1" x14ac:dyDescent="0.15">
      <c r="B28" s="48" t="s">
        <v>13</v>
      </c>
      <c r="C28" s="55">
        <v>45946</v>
      </c>
      <c r="D28" s="153"/>
      <c r="E28" s="154"/>
      <c r="F28" s="154"/>
      <c r="G28" s="154"/>
      <c r="H28" s="154"/>
      <c r="I28" s="154"/>
      <c r="J28" s="154"/>
      <c r="K28" s="154"/>
      <c r="L28" s="161"/>
    </row>
    <row r="29" spans="2:17" ht="20.25" customHeight="1" x14ac:dyDescent="0.15">
      <c r="B29" s="48" t="s">
        <v>14</v>
      </c>
      <c r="C29" s="51">
        <v>45947</v>
      </c>
      <c r="D29" s="162"/>
      <c r="E29" s="163"/>
      <c r="F29" s="163"/>
      <c r="G29" s="163"/>
      <c r="H29" s="163"/>
      <c r="I29" s="163"/>
      <c r="J29" s="163"/>
      <c r="K29" s="163"/>
      <c r="L29" s="164"/>
    </row>
    <row r="30" spans="2:17" ht="20.25" customHeight="1" x14ac:dyDescent="0.15">
      <c r="B30" s="20" t="s">
        <v>15</v>
      </c>
      <c r="C30" s="52">
        <v>45948</v>
      </c>
      <c r="D30" s="155"/>
      <c r="E30" s="156"/>
      <c r="F30" s="156"/>
      <c r="G30" s="156"/>
      <c r="H30" s="156"/>
      <c r="I30" s="156"/>
      <c r="J30" s="156"/>
      <c r="K30" s="156"/>
      <c r="L30" s="157"/>
    </row>
    <row r="31" spans="2:17" ht="20.25" customHeight="1" x14ac:dyDescent="0.15">
      <c r="B31" s="20" t="s">
        <v>17</v>
      </c>
      <c r="C31" s="56">
        <v>45949</v>
      </c>
      <c r="D31" s="155"/>
      <c r="E31" s="156"/>
      <c r="F31" s="156"/>
      <c r="G31" s="156"/>
      <c r="H31" s="156"/>
      <c r="I31" s="156"/>
      <c r="J31" s="156"/>
      <c r="K31" s="156"/>
      <c r="L31" s="157"/>
    </row>
    <row r="32" spans="2:17" ht="20.25" customHeight="1" x14ac:dyDescent="0.15">
      <c r="B32" s="48" t="s">
        <v>6</v>
      </c>
      <c r="C32" s="51">
        <v>45950</v>
      </c>
      <c r="D32" s="368" t="s">
        <v>141</v>
      </c>
      <c r="E32" s="354" t="s">
        <v>141</v>
      </c>
      <c r="F32" s="354" t="s">
        <v>141</v>
      </c>
      <c r="G32" s="369" t="s">
        <v>140</v>
      </c>
      <c r="H32" s="369" t="s">
        <v>140</v>
      </c>
      <c r="I32" s="369" t="s">
        <v>140</v>
      </c>
      <c r="J32" s="23"/>
      <c r="K32" s="23"/>
      <c r="L32" s="44"/>
    </row>
    <row r="33" spans="2:12" ht="20.25" customHeight="1" x14ac:dyDescent="0.15">
      <c r="B33" s="48" t="s">
        <v>10</v>
      </c>
      <c r="C33" s="51">
        <v>45951</v>
      </c>
      <c r="D33" s="378" t="s">
        <v>146</v>
      </c>
      <c r="E33" s="15" t="s">
        <v>146</v>
      </c>
      <c r="F33" s="15" t="s">
        <v>146</v>
      </c>
      <c r="G33" s="369" t="s">
        <v>140</v>
      </c>
      <c r="H33" s="369" t="s">
        <v>140</v>
      </c>
      <c r="I33" s="369" t="s">
        <v>140</v>
      </c>
      <c r="J33" s="16"/>
      <c r="K33" s="16"/>
      <c r="L33" s="18"/>
    </row>
    <row r="34" spans="2:12" ht="20.25" customHeight="1" x14ac:dyDescent="0.15">
      <c r="B34" s="48" t="s">
        <v>12</v>
      </c>
      <c r="C34" s="55">
        <v>45952</v>
      </c>
      <c r="D34" s="368" t="s">
        <v>141</v>
      </c>
      <c r="E34" s="354" t="s">
        <v>141</v>
      </c>
      <c r="F34" s="354" t="s">
        <v>141</v>
      </c>
      <c r="G34" s="369" t="s">
        <v>140</v>
      </c>
      <c r="H34" s="369" t="s">
        <v>140</v>
      </c>
      <c r="I34" s="16"/>
      <c r="J34" s="16"/>
      <c r="K34" s="16"/>
      <c r="L34" s="18"/>
    </row>
    <row r="35" spans="2:12" ht="20.25" customHeight="1" x14ac:dyDescent="0.15">
      <c r="B35" s="48" t="s">
        <v>13</v>
      </c>
      <c r="C35" s="51">
        <v>45953</v>
      </c>
      <c r="D35" s="378" t="s">
        <v>146</v>
      </c>
      <c r="E35" s="15" t="s">
        <v>146</v>
      </c>
      <c r="F35" s="15" t="s">
        <v>146</v>
      </c>
      <c r="G35" s="369" t="s">
        <v>140</v>
      </c>
      <c r="H35" s="369" t="s">
        <v>140</v>
      </c>
      <c r="I35" s="16"/>
      <c r="J35" s="16"/>
      <c r="K35" s="16"/>
      <c r="L35" s="18"/>
    </row>
    <row r="36" spans="2:12" ht="20.25" customHeight="1" x14ac:dyDescent="0.15">
      <c r="B36" s="48" t="s">
        <v>14</v>
      </c>
      <c r="C36" s="51">
        <v>45954</v>
      </c>
      <c r="D36" s="368" t="s">
        <v>141</v>
      </c>
      <c r="E36" s="354" t="s">
        <v>141</v>
      </c>
      <c r="F36" s="354" t="s">
        <v>141</v>
      </c>
      <c r="G36" s="15" t="s">
        <v>146</v>
      </c>
      <c r="H36" s="15" t="s">
        <v>146</v>
      </c>
      <c r="I36" s="15" t="s">
        <v>146</v>
      </c>
      <c r="J36" s="16"/>
      <c r="K36" s="16"/>
      <c r="L36" s="18"/>
    </row>
    <row r="37" spans="2:12" ht="20.25" customHeight="1" x14ac:dyDescent="0.15">
      <c r="B37" s="20" t="s">
        <v>15</v>
      </c>
      <c r="C37" s="56">
        <v>45955</v>
      </c>
      <c r="D37" s="155"/>
      <c r="E37" s="156"/>
      <c r="F37" s="156"/>
      <c r="G37" s="156"/>
      <c r="H37" s="156"/>
      <c r="I37" s="156"/>
      <c r="J37" s="156"/>
      <c r="K37" s="156"/>
      <c r="L37" s="157"/>
    </row>
    <row r="38" spans="2:12" ht="20.25" customHeight="1" x14ac:dyDescent="0.15">
      <c r="B38" s="20" t="s">
        <v>17</v>
      </c>
      <c r="C38" s="52">
        <v>45956</v>
      </c>
      <c r="D38" s="155"/>
      <c r="E38" s="156"/>
      <c r="F38" s="156"/>
      <c r="G38" s="156"/>
      <c r="H38" s="156"/>
      <c r="I38" s="156"/>
      <c r="J38" s="156"/>
      <c r="K38" s="156"/>
      <c r="L38" s="157"/>
    </row>
    <row r="39" spans="2:12" ht="20.25" customHeight="1" x14ac:dyDescent="0.15">
      <c r="B39" s="48" t="s">
        <v>6</v>
      </c>
      <c r="C39" s="51">
        <v>45957</v>
      </c>
      <c r="D39" s="158" t="s">
        <v>18</v>
      </c>
      <c r="E39" s="159"/>
      <c r="F39" s="159"/>
      <c r="G39" s="159"/>
      <c r="H39" s="159"/>
      <c r="I39" s="159"/>
      <c r="J39" s="159"/>
      <c r="K39" s="159"/>
      <c r="L39" s="160"/>
    </row>
    <row r="40" spans="2:12" ht="20.25" customHeight="1" x14ac:dyDescent="0.15">
      <c r="B40" s="48" t="s">
        <v>10</v>
      </c>
      <c r="C40" s="55">
        <v>45958</v>
      </c>
      <c r="D40" s="153"/>
      <c r="E40" s="154"/>
      <c r="F40" s="154"/>
      <c r="G40" s="154"/>
      <c r="H40" s="154"/>
      <c r="I40" s="154"/>
      <c r="J40" s="154"/>
      <c r="K40" s="154"/>
      <c r="L40" s="161"/>
    </row>
    <row r="41" spans="2:12" ht="20.25" customHeight="1" x14ac:dyDescent="0.15">
      <c r="B41" s="48" t="s">
        <v>12</v>
      </c>
      <c r="C41" s="51">
        <v>45959</v>
      </c>
      <c r="D41" s="153"/>
      <c r="E41" s="154"/>
      <c r="F41" s="154"/>
      <c r="G41" s="154"/>
      <c r="H41" s="154"/>
      <c r="I41" s="154"/>
      <c r="J41" s="154"/>
      <c r="K41" s="154"/>
      <c r="L41" s="161"/>
    </row>
    <row r="42" spans="2:12" ht="20.25" customHeight="1" x14ac:dyDescent="0.15">
      <c r="B42" s="48" t="s">
        <v>13</v>
      </c>
      <c r="C42" s="51">
        <v>45960</v>
      </c>
      <c r="D42" s="153"/>
      <c r="E42" s="154"/>
      <c r="F42" s="154"/>
      <c r="G42" s="154"/>
      <c r="H42" s="154"/>
      <c r="I42" s="154"/>
      <c r="J42" s="154"/>
      <c r="K42" s="154"/>
      <c r="L42" s="161"/>
    </row>
    <row r="43" spans="2:12" ht="20.25" customHeight="1" x14ac:dyDescent="0.15">
      <c r="B43" s="48" t="s">
        <v>14</v>
      </c>
      <c r="C43" s="55">
        <v>45961</v>
      </c>
      <c r="D43" s="162"/>
      <c r="E43" s="163"/>
      <c r="F43" s="163"/>
      <c r="G43" s="163"/>
      <c r="H43" s="163"/>
      <c r="I43" s="163"/>
      <c r="J43" s="163"/>
      <c r="K43" s="163"/>
      <c r="L43" s="164"/>
    </row>
    <row r="44" spans="2:12" ht="20.25" customHeight="1" x14ac:dyDescent="0.15">
      <c r="B44" s="20" t="s">
        <v>15</v>
      </c>
      <c r="C44" s="52">
        <v>45962</v>
      </c>
      <c r="D44" s="155"/>
      <c r="E44" s="156"/>
      <c r="F44" s="156"/>
      <c r="G44" s="156"/>
      <c r="H44" s="156"/>
      <c r="I44" s="156"/>
      <c r="J44" s="156"/>
      <c r="K44" s="156"/>
      <c r="L44" s="157"/>
    </row>
    <row r="45" spans="2:12" ht="20.25" customHeight="1" x14ac:dyDescent="0.15">
      <c r="B45" s="20" t="s">
        <v>17</v>
      </c>
      <c r="C45" s="52">
        <v>45963</v>
      </c>
      <c r="D45" s="155"/>
      <c r="E45" s="156"/>
      <c r="F45" s="156"/>
      <c r="G45" s="156"/>
      <c r="H45" s="156"/>
      <c r="I45" s="156"/>
      <c r="J45" s="156"/>
      <c r="K45" s="156"/>
      <c r="L45" s="157"/>
    </row>
    <row r="46" spans="2:12" ht="20.25" customHeight="1" x14ac:dyDescent="0.15">
      <c r="B46" s="48" t="s">
        <v>6</v>
      </c>
      <c r="C46" s="55">
        <v>45964</v>
      </c>
      <c r="G46" s="244" t="s">
        <v>142</v>
      </c>
      <c r="H46" s="244" t="s">
        <v>142</v>
      </c>
      <c r="I46" s="244" t="s">
        <v>142</v>
      </c>
      <c r="J46" s="23"/>
      <c r="K46" s="23"/>
      <c r="L46" s="44"/>
    </row>
    <row r="47" spans="2:12" ht="20.25" customHeight="1" x14ac:dyDescent="0.15">
      <c r="B47" s="48" t="s">
        <v>10</v>
      </c>
      <c r="C47" s="51">
        <v>45965</v>
      </c>
      <c r="D47" s="378" t="s">
        <v>146</v>
      </c>
      <c r="E47" s="15" t="s">
        <v>146</v>
      </c>
      <c r="F47" s="15" t="s">
        <v>146</v>
      </c>
      <c r="G47" s="357" t="s">
        <v>147</v>
      </c>
      <c r="H47" s="357" t="s">
        <v>147</v>
      </c>
      <c r="I47" s="357" t="s">
        <v>147</v>
      </c>
      <c r="J47" s="16"/>
      <c r="K47" s="370" t="s">
        <v>145</v>
      </c>
      <c r="L47" s="404" t="s">
        <v>145</v>
      </c>
    </row>
    <row r="48" spans="2:12" ht="20.25" customHeight="1" x14ac:dyDescent="0.15">
      <c r="B48" s="48" t="s">
        <v>12</v>
      </c>
      <c r="C48" s="51">
        <v>45966</v>
      </c>
      <c r="D48" s="368" t="s">
        <v>141</v>
      </c>
      <c r="E48" s="354" t="s">
        <v>141</v>
      </c>
      <c r="F48" s="354" t="s">
        <v>141</v>
      </c>
      <c r="G48" s="244" t="s">
        <v>142</v>
      </c>
      <c r="H48" s="244" t="s">
        <v>142</v>
      </c>
      <c r="I48" s="244" t="s">
        <v>142</v>
      </c>
      <c r="J48" s="16"/>
      <c r="K48" s="370" t="s">
        <v>145</v>
      </c>
      <c r="L48" s="404" t="s">
        <v>145</v>
      </c>
    </row>
    <row r="49" spans="2:12" ht="20.25" customHeight="1" x14ac:dyDescent="0.15">
      <c r="B49" s="48" t="s">
        <v>13</v>
      </c>
      <c r="C49" s="55">
        <v>45967</v>
      </c>
      <c r="D49" s="378" t="s">
        <v>146</v>
      </c>
      <c r="E49" s="15" t="s">
        <v>146</v>
      </c>
      <c r="F49" s="15" t="s">
        <v>146</v>
      </c>
      <c r="G49" s="357" t="s">
        <v>147</v>
      </c>
      <c r="H49" s="357" t="s">
        <v>147</v>
      </c>
      <c r="J49" s="370" t="s">
        <v>145</v>
      </c>
      <c r="K49" s="370" t="s">
        <v>145</v>
      </c>
      <c r="L49" s="404" t="s">
        <v>145</v>
      </c>
    </row>
    <row r="50" spans="2:12" ht="20.25" customHeight="1" x14ac:dyDescent="0.15">
      <c r="B50" s="48" t="s">
        <v>14</v>
      </c>
      <c r="C50" s="51">
        <v>45968</v>
      </c>
      <c r="D50" s="368" t="s">
        <v>141</v>
      </c>
      <c r="E50" s="354" t="s">
        <v>141</v>
      </c>
      <c r="F50" s="354" t="s">
        <v>141</v>
      </c>
      <c r="G50" s="15" t="s">
        <v>146</v>
      </c>
      <c r="H50" s="15" t="s">
        <v>146</v>
      </c>
      <c r="I50" s="15" t="s">
        <v>146</v>
      </c>
      <c r="J50" s="16"/>
      <c r="K50" s="16"/>
      <c r="L50" s="18"/>
    </row>
    <row r="51" spans="2:12" ht="20.25" customHeight="1" x14ac:dyDescent="0.15">
      <c r="B51" s="20" t="s">
        <v>15</v>
      </c>
      <c r="C51" s="52">
        <v>45969</v>
      </c>
      <c r="D51" s="155"/>
      <c r="E51" s="156"/>
      <c r="F51" s="156"/>
      <c r="G51" s="156"/>
      <c r="H51" s="156"/>
      <c r="I51" s="156"/>
      <c r="J51" s="156"/>
      <c r="K51" s="156"/>
      <c r="L51" s="157"/>
    </row>
    <row r="52" spans="2:12" ht="20.25" customHeight="1" x14ac:dyDescent="0.15">
      <c r="B52" s="20" t="s">
        <v>17</v>
      </c>
      <c r="C52" s="56">
        <v>45970</v>
      </c>
      <c r="D52" s="155"/>
      <c r="E52" s="156"/>
      <c r="F52" s="156"/>
      <c r="G52" s="156"/>
      <c r="H52" s="156"/>
      <c r="I52" s="156"/>
      <c r="J52" s="156"/>
      <c r="K52" s="156"/>
      <c r="L52" s="157"/>
    </row>
    <row r="53" spans="2:12" ht="20.25" customHeight="1" x14ac:dyDescent="0.15">
      <c r="B53" s="48" t="s">
        <v>6</v>
      </c>
      <c r="C53" s="51">
        <v>45971</v>
      </c>
      <c r="D53" s="158" t="s">
        <v>18</v>
      </c>
      <c r="E53" s="159"/>
      <c r="F53" s="159"/>
      <c r="G53" s="159"/>
      <c r="H53" s="159"/>
      <c r="I53" s="159"/>
      <c r="J53" s="159"/>
      <c r="K53" s="159"/>
      <c r="L53" s="160"/>
    </row>
    <row r="54" spans="2:12" ht="20.25" customHeight="1" x14ac:dyDescent="0.15">
      <c r="B54" s="48" t="s">
        <v>10</v>
      </c>
      <c r="C54" s="51">
        <v>45972</v>
      </c>
      <c r="D54" s="153"/>
      <c r="E54" s="154"/>
      <c r="F54" s="154"/>
      <c r="G54" s="154"/>
      <c r="H54" s="154"/>
      <c r="I54" s="154"/>
      <c r="J54" s="154"/>
      <c r="K54" s="154"/>
      <c r="L54" s="161"/>
    </row>
    <row r="55" spans="2:12" ht="20.25" customHeight="1" x14ac:dyDescent="0.15">
      <c r="B55" s="48" t="s">
        <v>12</v>
      </c>
      <c r="C55" s="55">
        <v>45973</v>
      </c>
      <c r="D55" s="153"/>
      <c r="E55" s="154"/>
      <c r="F55" s="154"/>
      <c r="G55" s="154"/>
      <c r="H55" s="154"/>
      <c r="I55" s="154"/>
      <c r="J55" s="154"/>
      <c r="K55" s="154"/>
      <c r="L55" s="161"/>
    </row>
    <row r="56" spans="2:12" ht="20.25" customHeight="1" x14ac:dyDescent="0.15">
      <c r="B56" s="48" t="s">
        <v>13</v>
      </c>
      <c r="C56" s="51">
        <v>45974</v>
      </c>
      <c r="D56" s="153"/>
      <c r="E56" s="154"/>
      <c r="F56" s="154"/>
      <c r="G56" s="154"/>
      <c r="H56" s="154"/>
      <c r="I56" s="154"/>
      <c r="J56" s="154"/>
      <c r="K56" s="154"/>
      <c r="L56" s="161"/>
    </row>
    <row r="57" spans="2:12" ht="20.25" customHeight="1" x14ac:dyDescent="0.15">
      <c r="B57" s="48" t="s">
        <v>14</v>
      </c>
      <c r="C57" s="51">
        <v>45975</v>
      </c>
      <c r="D57" s="162"/>
      <c r="E57" s="163"/>
      <c r="F57" s="163"/>
      <c r="G57" s="163"/>
      <c r="H57" s="163"/>
      <c r="I57" s="163"/>
      <c r="J57" s="163"/>
      <c r="K57" s="163"/>
      <c r="L57" s="164"/>
    </row>
    <row r="58" spans="2:12" ht="20.25" customHeight="1" x14ac:dyDescent="0.15">
      <c r="B58" s="20" t="s">
        <v>15</v>
      </c>
      <c r="C58" s="56">
        <v>45976</v>
      </c>
      <c r="D58" s="155"/>
      <c r="E58" s="156"/>
      <c r="F58" s="156"/>
      <c r="G58" s="156"/>
      <c r="H58" s="156"/>
      <c r="I58" s="156"/>
      <c r="J58" s="156"/>
      <c r="K58" s="156"/>
      <c r="L58" s="157"/>
    </row>
    <row r="59" spans="2:12" ht="20.25" customHeight="1" x14ac:dyDescent="0.15">
      <c r="B59" s="20" t="s">
        <v>17</v>
      </c>
      <c r="C59" s="52">
        <v>45977</v>
      </c>
      <c r="D59" s="155"/>
      <c r="E59" s="156"/>
      <c r="F59" s="156"/>
      <c r="G59" s="156"/>
      <c r="H59" s="156"/>
      <c r="I59" s="156"/>
      <c r="J59" s="156"/>
      <c r="K59" s="156"/>
      <c r="L59" s="157"/>
    </row>
    <row r="60" spans="2:12" ht="20.25" customHeight="1" x14ac:dyDescent="0.15">
      <c r="B60" s="48" t="s">
        <v>6</v>
      </c>
      <c r="C60" s="51">
        <v>45978</v>
      </c>
      <c r="D60" s="368" t="s">
        <v>141</v>
      </c>
      <c r="E60" s="354" t="s">
        <v>141</v>
      </c>
      <c r="F60" s="354" t="s">
        <v>141</v>
      </c>
      <c r="G60" s="244" t="s">
        <v>142</v>
      </c>
      <c r="H60" s="244" t="s">
        <v>142</v>
      </c>
      <c r="I60" s="244" t="s">
        <v>142</v>
      </c>
      <c r="J60" s="23"/>
      <c r="K60" s="356" t="s">
        <v>143</v>
      </c>
      <c r="L60" s="429" t="s">
        <v>143</v>
      </c>
    </row>
    <row r="61" spans="2:12" ht="20.25" customHeight="1" x14ac:dyDescent="0.15">
      <c r="B61" s="48" t="s">
        <v>10</v>
      </c>
      <c r="C61" s="55">
        <v>45979</v>
      </c>
      <c r="D61" s="378" t="s">
        <v>146</v>
      </c>
      <c r="E61" s="15" t="s">
        <v>146</v>
      </c>
      <c r="F61" s="15" t="s">
        <v>146</v>
      </c>
      <c r="G61" s="357" t="s">
        <v>147</v>
      </c>
      <c r="H61" s="357" t="s">
        <v>147</v>
      </c>
      <c r="I61" s="357" t="s">
        <v>147</v>
      </c>
      <c r="J61" s="16"/>
      <c r="K61" s="356" t="s">
        <v>143</v>
      </c>
      <c r="L61" s="429" t="s">
        <v>143</v>
      </c>
    </row>
    <row r="62" spans="2:12" ht="20.25" customHeight="1" x14ac:dyDescent="0.15">
      <c r="B62" s="48" t="s">
        <v>12</v>
      </c>
      <c r="C62" s="51">
        <v>45980</v>
      </c>
      <c r="D62" s="368" t="s">
        <v>141</v>
      </c>
      <c r="E62" s="354" t="s">
        <v>141</v>
      </c>
      <c r="F62" s="354" t="s">
        <v>141</v>
      </c>
      <c r="G62" s="244" t="s">
        <v>142</v>
      </c>
      <c r="H62" s="244" t="s">
        <v>142</v>
      </c>
      <c r="I62" s="244" t="s">
        <v>142</v>
      </c>
      <c r="J62" s="16"/>
      <c r="K62" s="356" t="s">
        <v>143</v>
      </c>
      <c r="L62" s="429" t="s">
        <v>143</v>
      </c>
    </row>
    <row r="63" spans="2:12" ht="20.25" customHeight="1" x14ac:dyDescent="0.15">
      <c r="B63" s="48" t="s">
        <v>13</v>
      </c>
      <c r="C63" s="51">
        <v>45981</v>
      </c>
      <c r="D63" s="378" t="s">
        <v>146</v>
      </c>
      <c r="E63" s="15" t="s">
        <v>146</v>
      </c>
      <c r="F63" s="15" t="s">
        <v>146</v>
      </c>
      <c r="G63" s="357" t="s">
        <v>147</v>
      </c>
      <c r="H63" s="357" t="s">
        <v>147</v>
      </c>
      <c r="J63" s="16"/>
      <c r="K63" s="356" t="s">
        <v>143</v>
      </c>
      <c r="L63" s="429" t="s">
        <v>143</v>
      </c>
    </row>
    <row r="64" spans="2:12" ht="20.25" customHeight="1" x14ac:dyDescent="0.15">
      <c r="B64" s="48" t="s">
        <v>14</v>
      </c>
      <c r="C64" s="55">
        <v>45982</v>
      </c>
      <c r="D64" s="368" t="s">
        <v>141</v>
      </c>
      <c r="E64" s="354" t="s">
        <v>141</v>
      </c>
      <c r="F64" s="15" t="s">
        <v>146</v>
      </c>
      <c r="G64" s="15" t="s">
        <v>146</v>
      </c>
      <c r="H64" s="244" t="s">
        <v>142</v>
      </c>
      <c r="I64" s="244" t="s">
        <v>142</v>
      </c>
      <c r="J64" s="16"/>
      <c r="K64" s="356" t="s">
        <v>143</v>
      </c>
      <c r="L64" s="429" t="s">
        <v>143</v>
      </c>
    </row>
    <row r="65" spans="2:12" ht="20.25" customHeight="1" x14ac:dyDescent="0.15">
      <c r="B65" s="20" t="s">
        <v>15</v>
      </c>
      <c r="C65" s="52">
        <v>45983</v>
      </c>
      <c r="D65" s="155"/>
      <c r="E65" s="156"/>
      <c r="F65" s="156"/>
      <c r="G65" s="156"/>
      <c r="H65" s="156"/>
      <c r="I65" s="156"/>
      <c r="J65" s="156"/>
      <c r="K65" s="156"/>
      <c r="L65" s="157"/>
    </row>
    <row r="66" spans="2:12" ht="20.25" customHeight="1" x14ac:dyDescent="0.15">
      <c r="B66" s="20" t="s">
        <v>17</v>
      </c>
      <c r="C66" s="52">
        <v>45984</v>
      </c>
      <c r="D66" s="155"/>
      <c r="E66" s="156"/>
      <c r="F66" s="156"/>
      <c r="G66" s="156"/>
      <c r="H66" s="156"/>
      <c r="I66" s="156"/>
      <c r="J66" s="156"/>
      <c r="K66" s="156"/>
      <c r="L66" s="157"/>
    </row>
    <row r="67" spans="2:12" ht="20.25" customHeight="1" x14ac:dyDescent="0.15">
      <c r="B67" s="48" t="s">
        <v>6</v>
      </c>
      <c r="C67" s="55">
        <v>45985</v>
      </c>
      <c r="D67" s="158" t="s">
        <v>18</v>
      </c>
      <c r="E67" s="159"/>
      <c r="F67" s="159"/>
      <c r="G67" s="159"/>
      <c r="H67" s="159"/>
      <c r="I67" s="159"/>
      <c r="J67" s="159"/>
      <c r="K67" s="159"/>
      <c r="L67" s="160"/>
    </row>
    <row r="68" spans="2:12" ht="20.25" customHeight="1" x14ac:dyDescent="0.15">
      <c r="B68" s="48" t="s">
        <v>10</v>
      </c>
      <c r="C68" s="51">
        <v>45986</v>
      </c>
      <c r="D68" s="153"/>
      <c r="E68" s="154"/>
      <c r="F68" s="154"/>
      <c r="G68" s="154"/>
      <c r="H68" s="154"/>
      <c r="I68" s="154"/>
      <c r="J68" s="154"/>
      <c r="K68" s="154"/>
      <c r="L68" s="161"/>
    </row>
    <row r="69" spans="2:12" ht="20.25" customHeight="1" x14ac:dyDescent="0.15">
      <c r="B69" s="48" t="s">
        <v>12</v>
      </c>
      <c r="C69" s="51">
        <v>45987</v>
      </c>
      <c r="D69" s="153"/>
      <c r="E69" s="154"/>
      <c r="F69" s="154"/>
      <c r="G69" s="154"/>
      <c r="H69" s="154"/>
      <c r="I69" s="154"/>
      <c r="J69" s="154"/>
      <c r="K69" s="154"/>
      <c r="L69" s="161"/>
    </row>
    <row r="70" spans="2:12" ht="20.25" customHeight="1" x14ac:dyDescent="0.15">
      <c r="B70" s="48" t="s">
        <v>13</v>
      </c>
      <c r="C70" s="55">
        <v>45988</v>
      </c>
      <c r="D70" s="153"/>
      <c r="E70" s="154"/>
      <c r="F70" s="154"/>
      <c r="G70" s="154"/>
      <c r="H70" s="154"/>
      <c r="I70" s="154"/>
      <c r="J70" s="154"/>
      <c r="K70" s="154"/>
      <c r="L70" s="161"/>
    </row>
    <row r="71" spans="2:12" ht="20.25" customHeight="1" x14ac:dyDescent="0.15">
      <c r="B71" s="48" t="s">
        <v>14</v>
      </c>
      <c r="C71" s="51">
        <v>45989</v>
      </c>
      <c r="D71" s="162"/>
      <c r="E71" s="163"/>
      <c r="F71" s="163"/>
      <c r="G71" s="163"/>
      <c r="H71" s="163"/>
      <c r="I71" s="163"/>
      <c r="J71" s="163"/>
      <c r="K71" s="163"/>
      <c r="L71" s="164"/>
    </row>
    <row r="72" spans="2:12" ht="20.25" customHeight="1" x14ac:dyDescent="0.15">
      <c r="B72" s="20" t="s">
        <v>15</v>
      </c>
      <c r="C72" s="52">
        <v>45990</v>
      </c>
      <c r="D72" s="155"/>
      <c r="E72" s="156"/>
      <c r="F72" s="156"/>
      <c r="G72" s="156"/>
      <c r="H72" s="156"/>
      <c r="I72" s="156"/>
      <c r="J72" s="156"/>
      <c r="K72" s="156"/>
      <c r="L72" s="157"/>
    </row>
    <row r="73" spans="2:12" ht="20.25" customHeight="1" x14ac:dyDescent="0.15">
      <c r="B73" s="20" t="s">
        <v>17</v>
      </c>
      <c r="C73" s="56">
        <v>45991</v>
      </c>
      <c r="D73" s="155"/>
      <c r="E73" s="156"/>
      <c r="F73" s="156"/>
      <c r="G73" s="156"/>
      <c r="H73" s="156"/>
      <c r="I73" s="156"/>
      <c r="J73" s="156"/>
      <c r="K73" s="156"/>
      <c r="L73" s="157"/>
    </row>
    <row r="74" spans="2:12" ht="20.25" customHeight="1" x14ac:dyDescent="0.15">
      <c r="B74" s="48" t="s">
        <v>6</v>
      </c>
      <c r="C74" s="51">
        <v>45992</v>
      </c>
      <c r="D74" s="354" t="s">
        <v>141</v>
      </c>
      <c r="E74" s="354" t="s">
        <v>141</v>
      </c>
      <c r="F74" s="17" t="s">
        <v>148</v>
      </c>
      <c r="G74" s="17" t="s">
        <v>148</v>
      </c>
      <c r="H74" s="17" t="s">
        <v>148</v>
      </c>
      <c r="I74" s="23"/>
      <c r="J74" s="356" t="s">
        <v>143</v>
      </c>
      <c r="K74" s="356" t="s">
        <v>143</v>
      </c>
      <c r="L74" s="429" t="s">
        <v>143</v>
      </c>
    </row>
    <row r="75" spans="2:12" ht="20.25" customHeight="1" x14ac:dyDescent="0.15">
      <c r="B75" s="48" t="s">
        <v>10</v>
      </c>
      <c r="C75" s="51">
        <v>45993</v>
      </c>
      <c r="D75" s="380" t="s">
        <v>148</v>
      </c>
      <c r="E75" s="17" t="s">
        <v>148</v>
      </c>
      <c r="F75" s="17" t="s">
        <v>148</v>
      </c>
      <c r="G75" s="357" t="s">
        <v>147</v>
      </c>
      <c r="H75" s="357" t="s">
        <v>147</v>
      </c>
      <c r="I75" s="16"/>
      <c r="J75" s="356" t="s">
        <v>143</v>
      </c>
      <c r="K75" s="356" t="s">
        <v>143</v>
      </c>
      <c r="L75" s="429" t="s">
        <v>143</v>
      </c>
    </row>
    <row r="76" spans="2:12" ht="20.25" customHeight="1" x14ac:dyDescent="0.15">
      <c r="B76" s="48" t="s">
        <v>12</v>
      </c>
      <c r="C76" s="55">
        <v>45994</v>
      </c>
      <c r="D76" s="368" t="s">
        <v>141</v>
      </c>
      <c r="E76" s="354" t="s">
        <v>141</v>
      </c>
      <c r="F76" s="354" t="s">
        <v>141</v>
      </c>
      <c r="G76" s="17" t="s">
        <v>148</v>
      </c>
      <c r="H76" s="17" t="s">
        <v>148</v>
      </c>
      <c r="I76" s="16"/>
      <c r="J76" s="356" t="s">
        <v>143</v>
      </c>
      <c r="K76" s="356" t="s">
        <v>143</v>
      </c>
      <c r="L76" s="429" t="s">
        <v>143</v>
      </c>
    </row>
    <row r="77" spans="2:12" ht="20.25" customHeight="1" x14ac:dyDescent="0.15">
      <c r="B77" s="48" t="s">
        <v>13</v>
      </c>
      <c r="C77" s="51">
        <v>45995</v>
      </c>
      <c r="D77" s="380" t="s">
        <v>148</v>
      </c>
      <c r="E77" s="17" t="s">
        <v>148</v>
      </c>
      <c r="F77" s="17" t="s">
        <v>148</v>
      </c>
      <c r="G77" s="357" t="s">
        <v>147</v>
      </c>
      <c r="H77" s="357" t="s">
        <v>147</v>
      </c>
      <c r="I77" s="16"/>
      <c r="J77" s="356" t="s">
        <v>143</v>
      </c>
      <c r="K77" s="356" t="s">
        <v>143</v>
      </c>
      <c r="L77" s="429" t="s">
        <v>143</v>
      </c>
    </row>
    <row r="78" spans="2:12" ht="20.25" customHeight="1" x14ac:dyDescent="0.15">
      <c r="B78" s="48" t="s">
        <v>14</v>
      </c>
      <c r="C78" s="51">
        <v>45996</v>
      </c>
      <c r="D78" s="380" t="s">
        <v>148</v>
      </c>
      <c r="E78" s="17" t="s">
        <v>148</v>
      </c>
      <c r="F78" s="17" t="s">
        <v>148</v>
      </c>
      <c r="G78" s="15" t="s">
        <v>146</v>
      </c>
      <c r="H78" s="15" t="s">
        <v>146</v>
      </c>
      <c r="I78" s="16"/>
      <c r="J78" s="23"/>
      <c r="K78" s="16"/>
      <c r="L78" s="44"/>
    </row>
    <row r="79" spans="2:12" ht="20.25" customHeight="1" x14ac:dyDescent="0.15">
      <c r="B79" s="20" t="s">
        <v>15</v>
      </c>
      <c r="C79" s="56">
        <v>45997</v>
      </c>
      <c r="D79" s="155"/>
      <c r="E79" s="156"/>
      <c r="F79" s="156"/>
      <c r="G79" s="156"/>
      <c r="H79" s="156"/>
      <c r="I79" s="156"/>
      <c r="J79" s="156"/>
      <c r="K79" s="156"/>
      <c r="L79" s="157"/>
    </row>
    <row r="80" spans="2:12" ht="20.25" customHeight="1" x14ac:dyDescent="0.15">
      <c r="B80" s="20" t="s">
        <v>17</v>
      </c>
      <c r="C80" s="52">
        <v>45998</v>
      </c>
      <c r="D80" s="155"/>
      <c r="E80" s="156"/>
      <c r="F80" s="156"/>
      <c r="G80" s="156"/>
      <c r="H80" s="156"/>
      <c r="I80" s="156"/>
      <c r="J80" s="156"/>
      <c r="K80" s="156"/>
      <c r="L80" s="157"/>
    </row>
    <row r="81" spans="2:12" ht="20.25" customHeight="1" x14ac:dyDescent="0.15">
      <c r="B81" s="20" t="s">
        <v>6</v>
      </c>
      <c r="C81" s="52">
        <v>45999</v>
      </c>
      <c r="D81" s="155"/>
      <c r="E81" s="156"/>
      <c r="F81" s="156"/>
      <c r="G81" s="156"/>
      <c r="H81" s="156"/>
      <c r="I81" s="156"/>
      <c r="J81" s="156"/>
      <c r="K81" s="156"/>
      <c r="L81" s="157"/>
    </row>
    <row r="82" spans="2:12" ht="20.25" customHeight="1" x14ac:dyDescent="0.15">
      <c r="B82" s="48" t="s">
        <v>10</v>
      </c>
      <c r="C82" s="55">
        <v>46000</v>
      </c>
      <c r="D82" s="158" t="s">
        <v>18</v>
      </c>
      <c r="E82" s="159"/>
      <c r="F82" s="159"/>
      <c r="G82" s="159"/>
      <c r="H82" s="159"/>
      <c r="I82" s="159"/>
      <c r="J82" s="159"/>
      <c r="K82" s="159"/>
      <c r="L82" s="160"/>
    </row>
    <row r="83" spans="2:12" ht="20.25" customHeight="1" x14ac:dyDescent="0.15">
      <c r="B83" s="48" t="s">
        <v>12</v>
      </c>
      <c r="C83" s="51">
        <v>46001</v>
      </c>
      <c r="D83" s="153"/>
      <c r="E83" s="154"/>
      <c r="F83" s="154"/>
      <c r="G83" s="154"/>
      <c r="H83" s="154"/>
      <c r="I83" s="154"/>
      <c r="J83" s="154"/>
      <c r="K83" s="154"/>
      <c r="L83" s="161"/>
    </row>
    <row r="84" spans="2:12" ht="20.25" customHeight="1" x14ac:dyDescent="0.15">
      <c r="B84" s="48" t="s">
        <v>13</v>
      </c>
      <c r="C84" s="51">
        <v>46002</v>
      </c>
      <c r="D84" s="153"/>
      <c r="E84" s="154"/>
      <c r="F84" s="154"/>
      <c r="G84" s="154"/>
      <c r="H84" s="154"/>
      <c r="I84" s="154"/>
      <c r="J84" s="154"/>
      <c r="K84" s="154"/>
      <c r="L84" s="161"/>
    </row>
    <row r="85" spans="2:12" ht="20.25" customHeight="1" x14ac:dyDescent="0.15">
      <c r="B85" s="48" t="s">
        <v>14</v>
      </c>
      <c r="C85" s="55">
        <v>46003</v>
      </c>
      <c r="D85" s="162"/>
      <c r="E85" s="163"/>
      <c r="F85" s="163"/>
      <c r="G85" s="163"/>
      <c r="H85" s="163"/>
      <c r="I85" s="163"/>
      <c r="J85" s="163"/>
      <c r="K85" s="163"/>
      <c r="L85" s="164"/>
    </row>
    <row r="86" spans="2:12" ht="20.25" customHeight="1" x14ac:dyDescent="0.15">
      <c r="B86" s="20" t="s">
        <v>15</v>
      </c>
      <c r="C86" s="52">
        <v>46004</v>
      </c>
      <c r="D86" s="155"/>
      <c r="E86" s="156"/>
      <c r="F86" s="156"/>
      <c r="G86" s="156"/>
      <c r="H86" s="156"/>
      <c r="I86" s="156"/>
      <c r="J86" s="156"/>
      <c r="K86" s="156"/>
      <c r="L86" s="157"/>
    </row>
    <row r="87" spans="2:12" ht="20.25" customHeight="1" thickBot="1" x14ac:dyDescent="0.2">
      <c r="B87" s="62" t="s">
        <v>17</v>
      </c>
      <c r="C87" s="63">
        <v>46005</v>
      </c>
      <c r="D87" s="171"/>
      <c r="E87" s="172"/>
      <c r="F87" s="172"/>
      <c r="G87" s="172"/>
      <c r="H87" s="172"/>
      <c r="I87" s="172"/>
      <c r="J87" s="172"/>
      <c r="K87" s="172"/>
      <c r="L87" s="173"/>
    </row>
    <row r="88" spans="2:12" ht="20.25" customHeight="1" x14ac:dyDescent="0.15">
      <c r="B88" s="165" t="s">
        <v>51</v>
      </c>
      <c r="C88" s="166"/>
      <c r="D88" s="166"/>
      <c r="E88" s="166"/>
      <c r="F88" s="166"/>
      <c r="G88" s="166"/>
      <c r="H88" s="166"/>
      <c r="I88" s="166"/>
      <c r="J88" s="166"/>
      <c r="K88" s="166"/>
      <c r="L88" s="167"/>
    </row>
    <row r="89" spans="2:12" ht="20.25" customHeight="1" thickBot="1" x14ac:dyDescent="0.2">
      <c r="B89" s="168"/>
      <c r="C89" s="169"/>
      <c r="D89" s="169"/>
      <c r="E89" s="169"/>
      <c r="F89" s="169"/>
      <c r="G89" s="169"/>
      <c r="H89" s="169"/>
      <c r="I89" s="169"/>
      <c r="J89" s="169"/>
      <c r="K89" s="169"/>
      <c r="L89" s="170"/>
    </row>
    <row r="90" spans="2:12" ht="20.25" customHeight="1" x14ac:dyDescent="0.15">
      <c r="B90" s="6" t="s">
        <v>12</v>
      </c>
      <c r="C90" s="409">
        <v>46029</v>
      </c>
      <c r="D90" s="154" t="s">
        <v>18</v>
      </c>
      <c r="E90" s="154"/>
      <c r="F90" s="154"/>
      <c r="G90" s="154"/>
      <c r="H90" s="154"/>
      <c r="I90" s="154"/>
      <c r="J90" s="154"/>
      <c r="K90" s="154"/>
      <c r="L90" s="161"/>
    </row>
    <row r="91" spans="2:12" ht="20.25" customHeight="1" x14ac:dyDescent="0.15">
      <c r="B91" s="12" t="s">
        <v>13</v>
      </c>
      <c r="C91" s="430">
        <v>46030</v>
      </c>
      <c r="D91" s="154"/>
      <c r="E91" s="154"/>
      <c r="F91" s="154"/>
      <c r="G91" s="154"/>
      <c r="H91" s="154"/>
      <c r="I91" s="154"/>
      <c r="J91" s="154"/>
      <c r="K91" s="154"/>
      <c r="L91" s="161"/>
    </row>
    <row r="92" spans="2:12" ht="20.25" customHeight="1" x14ac:dyDescent="0.15">
      <c r="B92" s="12" t="s">
        <v>14</v>
      </c>
      <c r="C92" s="430">
        <v>46031</v>
      </c>
      <c r="D92" s="163"/>
      <c r="E92" s="163"/>
      <c r="F92" s="163"/>
      <c r="G92" s="163"/>
      <c r="H92" s="163"/>
      <c r="I92" s="163"/>
      <c r="J92" s="163"/>
      <c r="K92" s="163"/>
      <c r="L92" s="164"/>
    </row>
    <row r="93" spans="2:12" ht="20.25" customHeight="1" x14ac:dyDescent="0.15">
      <c r="B93" s="20" t="s">
        <v>15</v>
      </c>
      <c r="C93" s="52">
        <v>46032</v>
      </c>
      <c r="D93" s="417"/>
      <c r="E93" s="156"/>
      <c r="F93" s="156"/>
      <c r="G93" s="156"/>
      <c r="H93" s="156"/>
      <c r="I93" s="156"/>
      <c r="J93" s="156"/>
      <c r="K93" s="156"/>
      <c r="L93" s="157"/>
    </row>
    <row r="94" spans="2:12" ht="20.25" customHeight="1" x14ac:dyDescent="0.15">
      <c r="B94" s="20" t="s">
        <v>17</v>
      </c>
      <c r="C94" s="52">
        <v>46033</v>
      </c>
      <c r="D94" s="417"/>
      <c r="E94" s="156"/>
      <c r="F94" s="156"/>
      <c r="G94" s="156"/>
      <c r="H94" s="156"/>
      <c r="I94" s="156"/>
      <c r="J94" s="156"/>
      <c r="K94" s="156"/>
      <c r="L94" s="157"/>
    </row>
    <row r="95" spans="2:12" ht="20.25" customHeight="1" x14ac:dyDescent="0.15">
      <c r="B95" s="12" t="s">
        <v>6</v>
      </c>
      <c r="C95" s="430">
        <v>46034</v>
      </c>
      <c r="D95" s="158" t="s">
        <v>18</v>
      </c>
      <c r="E95" s="159"/>
      <c r="F95" s="159"/>
      <c r="G95" s="159"/>
      <c r="H95" s="159"/>
      <c r="I95" s="159"/>
      <c r="J95" s="159"/>
      <c r="K95" s="159"/>
      <c r="L95" s="160"/>
    </row>
    <row r="96" spans="2:12" ht="20.25" customHeight="1" x14ac:dyDescent="0.15">
      <c r="B96" s="12" t="s">
        <v>10</v>
      </c>
      <c r="C96" s="430">
        <v>46035</v>
      </c>
      <c r="D96" s="153"/>
      <c r="E96" s="154"/>
      <c r="F96" s="154"/>
      <c r="G96" s="154"/>
      <c r="H96" s="154"/>
      <c r="I96" s="154"/>
      <c r="J96" s="154"/>
      <c r="K96" s="154"/>
      <c r="L96" s="161"/>
    </row>
    <row r="97" spans="2:12" ht="20.25" customHeight="1" x14ac:dyDescent="0.15">
      <c r="B97" s="12" t="s">
        <v>12</v>
      </c>
      <c r="C97" s="430">
        <v>46036</v>
      </c>
      <c r="D97" s="153"/>
      <c r="E97" s="154"/>
      <c r="F97" s="154"/>
      <c r="G97" s="154"/>
      <c r="H97" s="154"/>
      <c r="I97" s="154"/>
      <c r="J97" s="154"/>
      <c r="K97" s="154"/>
      <c r="L97" s="161"/>
    </row>
    <row r="98" spans="2:12" ht="20.25" customHeight="1" x14ac:dyDescent="0.15">
      <c r="B98" s="12" t="s">
        <v>13</v>
      </c>
      <c r="C98" s="430">
        <v>46037</v>
      </c>
      <c r="D98" s="153"/>
      <c r="E98" s="154"/>
      <c r="F98" s="154"/>
      <c r="G98" s="154"/>
      <c r="H98" s="154"/>
      <c r="I98" s="154"/>
      <c r="J98" s="154"/>
      <c r="K98" s="154"/>
      <c r="L98" s="161"/>
    </row>
    <row r="99" spans="2:12" ht="20.25" customHeight="1" thickBot="1" x14ac:dyDescent="0.2">
      <c r="B99" s="418" t="s">
        <v>14</v>
      </c>
      <c r="C99" s="431">
        <v>46038</v>
      </c>
      <c r="D99" s="174"/>
      <c r="E99" s="175"/>
      <c r="F99" s="175"/>
      <c r="G99" s="175"/>
      <c r="H99" s="175"/>
      <c r="I99" s="175"/>
      <c r="J99" s="175"/>
      <c r="K99" s="175"/>
      <c r="L99" s="176"/>
    </row>
    <row r="100" spans="2:12" ht="20.25" customHeight="1" x14ac:dyDescent="0.15">
      <c r="B100" s="165" t="s">
        <v>54</v>
      </c>
      <c r="C100" s="166"/>
      <c r="D100" s="166"/>
      <c r="E100" s="166"/>
      <c r="F100" s="166"/>
      <c r="G100" s="166"/>
      <c r="H100" s="166"/>
      <c r="I100" s="166"/>
      <c r="J100" s="166"/>
      <c r="K100" s="166"/>
      <c r="L100" s="167"/>
    </row>
    <row r="101" spans="2:12" ht="20.25" customHeight="1" thickBot="1" x14ac:dyDescent="0.2">
      <c r="B101" s="168"/>
      <c r="C101" s="169"/>
      <c r="D101" s="169"/>
      <c r="E101" s="169"/>
      <c r="F101" s="169"/>
      <c r="G101" s="169"/>
      <c r="H101" s="169"/>
      <c r="I101" s="169"/>
      <c r="J101" s="169"/>
      <c r="K101" s="169"/>
      <c r="L101" s="170"/>
    </row>
    <row r="102" spans="2:12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1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1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1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x14ac:dyDescent="0.1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x14ac:dyDescent="0.1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x14ac:dyDescent="0.1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x14ac:dyDescent="0.1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x14ac:dyDescent="0.1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x14ac:dyDescent="0.1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x14ac:dyDescent="0.1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x14ac:dyDescent="0.1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x14ac:dyDescent="0.1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x14ac:dyDescent="0.1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x14ac:dyDescent="0.1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x14ac:dyDescent="0.1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 x14ac:dyDescent="0.1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 x14ac:dyDescent="0.1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 x14ac:dyDescent="0.1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5" x14ac:dyDescent="0.1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5" x14ac:dyDescent="0.1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5" x14ac:dyDescent="0.1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5" x14ac:dyDescent="0.1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5" x14ac:dyDescent="0.1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5" x14ac:dyDescent="0.1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5" x14ac:dyDescent="0.1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5" x14ac:dyDescent="0.1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5" x14ac:dyDescent="0.1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5" x14ac:dyDescent="0.1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2:15" x14ac:dyDescent="0.1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2:15" x14ac:dyDescent="0.1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2:15" x14ac:dyDescent="0.1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2:15" x14ac:dyDescent="0.15">
      <c r="B910" s="27"/>
      <c r="C910" s="27"/>
      <c r="D910" s="27"/>
      <c r="E910" s="27"/>
      <c r="F910" s="27"/>
      <c r="G910" s="27"/>
      <c r="H910" s="27"/>
      <c r="I910" s="27"/>
      <c r="J910" s="28"/>
      <c r="K910" s="28"/>
      <c r="L910" s="28"/>
    </row>
    <row r="911" spans="2:15" x14ac:dyDescent="0.15">
      <c r="O911" s="24"/>
    </row>
    <row r="912" spans="2:15" x14ac:dyDescent="0.15">
      <c r="O912" s="24"/>
    </row>
    <row r="913" spans="15:15" x14ac:dyDescent="0.15">
      <c r="O913" s="24"/>
    </row>
    <row r="914" spans="15:15" x14ac:dyDescent="0.15">
      <c r="O914" s="24"/>
    </row>
    <row r="915" spans="15:15" x14ac:dyDescent="0.15">
      <c r="O915" s="24"/>
    </row>
    <row r="916" spans="15:15" x14ac:dyDescent="0.15">
      <c r="O916" s="24"/>
    </row>
    <row r="917" spans="15:15" x14ac:dyDescent="0.15">
      <c r="O917" s="24"/>
    </row>
    <row r="918" spans="15:15" x14ac:dyDescent="0.15">
      <c r="O918" s="24"/>
    </row>
    <row r="919" spans="15:15" x14ac:dyDescent="0.15">
      <c r="O919" s="24"/>
    </row>
    <row r="920" spans="15:15" x14ac:dyDescent="0.15">
      <c r="O920" s="24"/>
    </row>
    <row r="921" spans="15:15" x14ac:dyDescent="0.15">
      <c r="O921" s="24"/>
    </row>
    <row r="922" spans="15:15" x14ac:dyDescent="0.15">
      <c r="O922" s="24"/>
    </row>
    <row r="923" spans="15:15" x14ac:dyDescent="0.15">
      <c r="O923" s="24"/>
    </row>
    <row r="924" spans="15:15" x14ac:dyDescent="0.15">
      <c r="O924" s="24"/>
    </row>
    <row r="925" spans="15:15" x14ac:dyDescent="0.15">
      <c r="O925" s="24"/>
    </row>
    <row r="926" spans="15:15" x14ac:dyDescent="0.15">
      <c r="O926" s="24"/>
    </row>
    <row r="927" spans="15:15" x14ac:dyDescent="0.15">
      <c r="O927" s="24"/>
    </row>
    <row r="928" spans="15:15" x14ac:dyDescent="0.15">
      <c r="O928" s="24"/>
    </row>
    <row r="929" spans="15:15" x14ac:dyDescent="0.15">
      <c r="O929" s="24"/>
    </row>
    <row r="930" spans="15:15" x14ac:dyDescent="0.15">
      <c r="O930" s="24"/>
    </row>
    <row r="931" spans="15:15" x14ac:dyDescent="0.15">
      <c r="O931" s="24"/>
    </row>
    <row r="932" spans="15:15" x14ac:dyDescent="0.15">
      <c r="O932" s="24"/>
    </row>
    <row r="933" spans="15:15" x14ac:dyDescent="0.15">
      <c r="O933" s="24"/>
    </row>
    <row r="934" spans="15:15" x14ac:dyDescent="0.15">
      <c r="O934" s="24"/>
    </row>
    <row r="935" spans="15:15" x14ac:dyDescent="0.15">
      <c r="O935" s="24"/>
    </row>
    <row r="936" spans="15:15" x14ac:dyDescent="0.15">
      <c r="O936" s="24"/>
    </row>
    <row r="937" spans="15:15" x14ac:dyDescent="0.15">
      <c r="O937" s="24"/>
    </row>
    <row r="938" spans="15:15" x14ac:dyDescent="0.15">
      <c r="O938" s="24"/>
    </row>
    <row r="939" spans="15:15" x14ac:dyDescent="0.15">
      <c r="O939" s="24"/>
    </row>
    <row r="940" spans="15:15" x14ac:dyDescent="0.15">
      <c r="O940" s="24"/>
    </row>
    <row r="941" spans="15:15" x14ac:dyDescent="0.15">
      <c r="O941" s="24"/>
    </row>
    <row r="942" spans="15:15" x14ac:dyDescent="0.15">
      <c r="O942" s="24"/>
    </row>
    <row r="943" spans="15:15" x14ac:dyDescent="0.15">
      <c r="O943" s="24"/>
    </row>
    <row r="944" spans="15:15" x14ac:dyDescent="0.15">
      <c r="O944" s="24"/>
    </row>
    <row r="945" spans="15:15" x14ac:dyDescent="0.15">
      <c r="O945" s="24"/>
    </row>
    <row r="946" spans="15:15" x14ac:dyDescent="0.15">
      <c r="O946" s="24"/>
    </row>
    <row r="947" spans="15:15" x14ac:dyDescent="0.15">
      <c r="O947" s="24"/>
    </row>
    <row r="948" spans="15:15" x14ac:dyDescent="0.15">
      <c r="O948" s="24"/>
    </row>
    <row r="949" spans="15:15" x14ac:dyDescent="0.15">
      <c r="O949" s="24"/>
    </row>
    <row r="950" spans="15:15" x14ac:dyDescent="0.15">
      <c r="O950" s="24"/>
    </row>
    <row r="951" spans="15:15" x14ac:dyDescent="0.15">
      <c r="O951" s="24"/>
    </row>
    <row r="952" spans="15:15" x14ac:dyDescent="0.15">
      <c r="O952" s="24"/>
    </row>
    <row r="953" spans="15:15" x14ac:dyDescent="0.15">
      <c r="O953" s="24"/>
    </row>
    <row r="954" spans="15:15" x14ac:dyDescent="0.15">
      <c r="O954" s="24"/>
    </row>
    <row r="955" spans="15:15" x14ac:dyDescent="0.15">
      <c r="O955" s="24"/>
    </row>
    <row r="956" spans="15:15" x14ac:dyDescent="0.15">
      <c r="O956" s="24"/>
    </row>
    <row r="957" spans="15:15" x14ac:dyDescent="0.15">
      <c r="O957" s="24"/>
    </row>
    <row r="958" spans="15:15" x14ac:dyDescent="0.15">
      <c r="O958" s="24"/>
    </row>
    <row r="959" spans="15:15" x14ac:dyDescent="0.15">
      <c r="O959" s="24"/>
    </row>
    <row r="960" spans="15:15" x14ac:dyDescent="0.15">
      <c r="O960" s="24"/>
    </row>
    <row r="961" spans="15:15" x14ac:dyDescent="0.15">
      <c r="O961" s="24"/>
    </row>
    <row r="962" spans="15:15" x14ac:dyDescent="0.15">
      <c r="O962" s="24"/>
    </row>
    <row r="963" spans="15:15" x14ac:dyDescent="0.15">
      <c r="O963" s="24"/>
    </row>
    <row r="964" spans="15:15" x14ac:dyDescent="0.15">
      <c r="O964" s="24"/>
    </row>
    <row r="965" spans="15:15" x14ac:dyDescent="0.15">
      <c r="O965" s="24"/>
    </row>
    <row r="966" spans="15:15" x14ac:dyDescent="0.15">
      <c r="O966" s="24"/>
    </row>
    <row r="967" spans="15:15" x14ac:dyDescent="0.15">
      <c r="O967" s="24"/>
    </row>
    <row r="968" spans="15:15" x14ac:dyDescent="0.15">
      <c r="O968" s="24"/>
    </row>
    <row r="969" spans="15:15" x14ac:dyDescent="0.15">
      <c r="O969" s="24"/>
    </row>
    <row r="970" spans="15:15" x14ac:dyDescent="0.15">
      <c r="O970" s="24"/>
    </row>
    <row r="971" spans="15:15" x14ac:dyDescent="0.15">
      <c r="O971" s="24"/>
    </row>
    <row r="972" spans="15:15" x14ac:dyDescent="0.15">
      <c r="O972" s="24"/>
    </row>
    <row r="973" spans="15:15" x14ac:dyDescent="0.15">
      <c r="O973" s="24"/>
    </row>
    <row r="974" spans="15:15" x14ac:dyDescent="0.15">
      <c r="O974" s="24"/>
    </row>
    <row r="975" spans="15:15" x14ac:dyDescent="0.15">
      <c r="O975" s="24"/>
    </row>
    <row r="976" spans="15:15" x14ac:dyDescent="0.15">
      <c r="O976" s="24"/>
    </row>
    <row r="977" spans="15:15" x14ac:dyDescent="0.15">
      <c r="O977" s="24"/>
    </row>
    <row r="978" spans="15:15" x14ac:dyDescent="0.15">
      <c r="O978" s="24"/>
    </row>
    <row r="979" spans="15:15" x14ac:dyDescent="0.15">
      <c r="O979" s="24"/>
    </row>
    <row r="980" spans="15:15" x14ac:dyDescent="0.15">
      <c r="O980" s="24"/>
    </row>
    <row r="981" spans="15:15" x14ac:dyDescent="0.15">
      <c r="O981" s="24"/>
    </row>
    <row r="982" spans="15:15" x14ac:dyDescent="0.15">
      <c r="O982" s="24"/>
    </row>
    <row r="983" spans="15:15" x14ac:dyDescent="0.15">
      <c r="O983" s="24"/>
    </row>
    <row r="984" spans="15:15" x14ac:dyDescent="0.15">
      <c r="O984" s="24"/>
    </row>
    <row r="985" spans="15:15" x14ac:dyDescent="0.15">
      <c r="O985" s="24"/>
    </row>
    <row r="986" spans="15:15" x14ac:dyDescent="0.15">
      <c r="O986" s="24"/>
    </row>
    <row r="987" spans="15:15" x14ac:dyDescent="0.15">
      <c r="O987" s="24"/>
    </row>
    <row r="988" spans="15:15" x14ac:dyDescent="0.15">
      <c r="O988" s="24"/>
    </row>
    <row r="989" spans="15:15" x14ac:dyDescent="0.15">
      <c r="O989" s="24"/>
    </row>
    <row r="990" spans="15:15" x14ac:dyDescent="0.15">
      <c r="O990" s="24"/>
    </row>
    <row r="991" spans="15:15" x14ac:dyDescent="0.15">
      <c r="O991" s="24"/>
    </row>
    <row r="992" spans="15:15" x14ac:dyDescent="0.15">
      <c r="O992" s="24"/>
    </row>
    <row r="993" spans="15:15" x14ac:dyDescent="0.15">
      <c r="O993" s="24"/>
    </row>
    <row r="994" spans="15:15" x14ac:dyDescent="0.15">
      <c r="O994" s="24"/>
    </row>
    <row r="995" spans="15:15" x14ac:dyDescent="0.15">
      <c r="O995" s="24"/>
    </row>
    <row r="996" spans="15:15" x14ac:dyDescent="0.15">
      <c r="O996" s="24"/>
    </row>
    <row r="997" spans="15:15" x14ac:dyDescent="0.15">
      <c r="O997" s="24"/>
    </row>
    <row r="998" spans="15:15" x14ac:dyDescent="0.15">
      <c r="O998" s="24"/>
    </row>
    <row r="999" spans="15:15" x14ac:dyDescent="0.15">
      <c r="O999" s="24"/>
    </row>
    <row r="1000" spans="15:15" x14ac:dyDescent="0.15">
      <c r="O1000" s="24"/>
    </row>
    <row r="1001" spans="15:15" x14ac:dyDescent="0.15">
      <c r="O1001" s="24"/>
    </row>
    <row r="1002" spans="15:15" x14ac:dyDescent="0.15">
      <c r="O1002" s="24"/>
    </row>
    <row r="1003" spans="15:15" x14ac:dyDescent="0.15">
      <c r="O1003" s="24"/>
    </row>
    <row r="1004" spans="15:15" x14ac:dyDescent="0.15">
      <c r="O1004" s="24"/>
    </row>
    <row r="1005" spans="15:15" x14ac:dyDescent="0.15">
      <c r="O1005" s="24"/>
    </row>
    <row r="1006" spans="15:15" x14ac:dyDescent="0.15">
      <c r="O1006" s="24"/>
    </row>
    <row r="1007" spans="15:15" x14ac:dyDescent="0.15">
      <c r="O1007" s="24"/>
    </row>
    <row r="1008" spans="15:15" x14ac:dyDescent="0.15">
      <c r="O1008" s="24"/>
    </row>
    <row r="1009" spans="15:15" x14ac:dyDescent="0.15">
      <c r="O1009" s="24"/>
    </row>
    <row r="1010" spans="15:15" x14ac:dyDescent="0.15">
      <c r="O1010" s="24"/>
    </row>
    <row r="1011" spans="15:15" x14ac:dyDescent="0.15">
      <c r="O1011" s="24"/>
    </row>
    <row r="1012" spans="15:15" x14ac:dyDescent="0.15">
      <c r="O1012" s="24"/>
    </row>
    <row r="1013" spans="15:15" x14ac:dyDescent="0.15">
      <c r="O1013" s="24"/>
    </row>
    <row r="1014" spans="15:15" x14ac:dyDescent="0.15">
      <c r="O1014" s="24"/>
    </row>
    <row r="1015" spans="15:15" x14ac:dyDescent="0.15">
      <c r="O1015" s="24"/>
    </row>
    <row r="1016" spans="15:15" x14ac:dyDescent="0.15">
      <c r="O1016" s="24"/>
    </row>
    <row r="1017" spans="15:15" x14ac:dyDescent="0.15">
      <c r="O1017" s="24"/>
    </row>
    <row r="1018" spans="15:15" x14ac:dyDescent="0.15">
      <c r="O1018" s="24"/>
    </row>
    <row r="1019" spans="15:15" x14ac:dyDescent="0.15">
      <c r="O1019" s="24"/>
    </row>
    <row r="1020" spans="15:15" x14ac:dyDescent="0.15">
      <c r="O1020" s="24"/>
    </row>
    <row r="1021" spans="15:15" x14ac:dyDescent="0.15">
      <c r="O1021" s="24"/>
    </row>
    <row r="1022" spans="15:15" x14ac:dyDescent="0.15">
      <c r="O1022" s="24"/>
    </row>
    <row r="1023" spans="15:15" x14ac:dyDescent="0.15">
      <c r="O1023" s="24"/>
    </row>
    <row r="1024" spans="15:15" x14ac:dyDescent="0.15">
      <c r="O1024" s="24"/>
    </row>
    <row r="1025" spans="15:15" x14ac:dyDescent="0.15">
      <c r="O1025" s="24"/>
    </row>
    <row r="1026" spans="15:15" x14ac:dyDescent="0.15">
      <c r="O1026" s="24"/>
    </row>
    <row r="1027" spans="15:15" x14ac:dyDescent="0.15">
      <c r="O1027" s="24"/>
    </row>
    <row r="1028" spans="15:15" x14ac:dyDescent="0.15">
      <c r="O1028" s="24"/>
    </row>
    <row r="1029" spans="15:15" x14ac:dyDescent="0.15">
      <c r="O1029" s="24"/>
    </row>
    <row r="1030" spans="15:15" x14ac:dyDescent="0.15">
      <c r="O1030" s="24"/>
    </row>
    <row r="1031" spans="15:15" x14ac:dyDescent="0.15">
      <c r="O1031" s="24"/>
    </row>
    <row r="1032" spans="15:15" x14ac:dyDescent="0.15">
      <c r="O1032" s="24"/>
    </row>
    <row r="1033" spans="15:15" x14ac:dyDescent="0.15">
      <c r="O1033" s="24"/>
    </row>
    <row r="1034" spans="15:15" x14ac:dyDescent="0.15">
      <c r="O1034" s="24"/>
    </row>
    <row r="1035" spans="15:15" x14ac:dyDescent="0.15">
      <c r="O1035" s="24"/>
    </row>
    <row r="1036" spans="15:15" x14ac:dyDescent="0.15">
      <c r="O1036" s="24"/>
    </row>
    <row r="1037" spans="15:15" x14ac:dyDescent="0.15">
      <c r="O1037" s="24"/>
    </row>
    <row r="1038" spans="15:15" x14ac:dyDescent="0.15">
      <c r="O1038" s="24"/>
    </row>
    <row r="1039" spans="15:15" x14ac:dyDescent="0.15">
      <c r="O1039" s="24"/>
    </row>
    <row r="1040" spans="15:15" x14ac:dyDescent="0.15">
      <c r="O1040" s="24"/>
    </row>
    <row r="1041" spans="15:15" x14ac:dyDescent="0.15">
      <c r="O1041" s="24"/>
    </row>
    <row r="1042" spans="15:15" x14ac:dyDescent="0.15">
      <c r="O1042" s="24"/>
    </row>
    <row r="1043" spans="15:15" x14ac:dyDescent="0.15">
      <c r="O1043" s="24"/>
    </row>
    <row r="1044" spans="15:15" x14ac:dyDescent="0.15">
      <c r="O1044" s="24"/>
    </row>
    <row r="1045" spans="15:15" x14ac:dyDescent="0.15">
      <c r="O1045" s="24"/>
    </row>
    <row r="1046" spans="15:15" x14ac:dyDescent="0.15">
      <c r="O1046" s="24"/>
    </row>
    <row r="1047" spans="15:15" x14ac:dyDescent="0.15">
      <c r="O1047" s="24"/>
    </row>
    <row r="1048" spans="15:15" x14ac:dyDescent="0.15">
      <c r="O1048" s="24"/>
    </row>
    <row r="1049" spans="15:15" x14ac:dyDescent="0.15">
      <c r="O1049" s="24"/>
    </row>
    <row r="1050" spans="15:15" x14ac:dyDescent="0.15">
      <c r="O1050" s="24"/>
    </row>
    <row r="1051" spans="15:15" x14ac:dyDescent="0.15">
      <c r="O1051" s="24"/>
    </row>
    <row r="1052" spans="15:15" x14ac:dyDescent="0.15">
      <c r="O1052" s="24"/>
    </row>
    <row r="1053" spans="15:15" x14ac:dyDescent="0.15">
      <c r="O1053" s="24"/>
    </row>
    <row r="1054" spans="15:15" x14ac:dyDescent="0.15">
      <c r="O1054" s="24"/>
    </row>
    <row r="1055" spans="15:15" x14ac:dyDescent="0.15">
      <c r="O1055" s="24"/>
    </row>
    <row r="1056" spans="15:15" x14ac:dyDescent="0.15">
      <c r="O1056" s="24"/>
    </row>
    <row r="1057" spans="15:15" x14ac:dyDescent="0.15">
      <c r="O1057" s="24"/>
    </row>
    <row r="1058" spans="15:15" x14ac:dyDescent="0.15">
      <c r="O1058" s="24"/>
    </row>
    <row r="1059" spans="15:15" x14ac:dyDescent="0.15">
      <c r="O1059" s="24"/>
    </row>
    <row r="1060" spans="15:15" x14ac:dyDescent="0.15">
      <c r="O1060" s="24"/>
    </row>
    <row r="1061" spans="15:15" x14ac:dyDescent="0.15">
      <c r="O1061" s="24"/>
    </row>
    <row r="1062" spans="15:15" x14ac:dyDescent="0.15">
      <c r="O1062" s="24"/>
    </row>
    <row r="1063" spans="15:15" x14ac:dyDescent="0.15">
      <c r="O1063" s="24"/>
    </row>
    <row r="1064" spans="15:15" x14ac:dyDescent="0.15">
      <c r="O1064" s="24"/>
    </row>
    <row r="1065" spans="15:15" x14ac:dyDescent="0.15">
      <c r="O1065" s="24"/>
    </row>
    <row r="1066" spans="15:15" x14ac:dyDescent="0.15">
      <c r="O1066" s="24"/>
    </row>
    <row r="1067" spans="15:15" x14ac:dyDescent="0.15">
      <c r="O1067" s="24"/>
    </row>
    <row r="1068" spans="15:15" x14ac:dyDescent="0.15">
      <c r="O1068" s="24"/>
    </row>
    <row r="1069" spans="15:15" x14ac:dyDescent="0.15">
      <c r="O1069" s="24"/>
    </row>
    <row r="1070" spans="15:15" x14ac:dyDescent="0.15">
      <c r="O1070" s="24"/>
    </row>
    <row r="1071" spans="15:15" x14ac:dyDescent="0.15">
      <c r="O1071" s="24"/>
    </row>
    <row r="1072" spans="15:15" x14ac:dyDescent="0.15">
      <c r="O1072" s="24"/>
    </row>
    <row r="1073" spans="15:15" x14ac:dyDescent="0.15">
      <c r="O1073" s="24"/>
    </row>
    <row r="1074" spans="15:15" x14ac:dyDescent="0.15">
      <c r="O1074" s="24"/>
    </row>
    <row r="1075" spans="15:15" x14ac:dyDescent="0.15">
      <c r="O1075" s="24"/>
    </row>
    <row r="1076" spans="15:15" x14ac:dyDescent="0.15">
      <c r="O1076" s="24"/>
    </row>
    <row r="1077" spans="15:15" x14ac:dyDescent="0.15">
      <c r="O1077" s="24"/>
    </row>
    <row r="1078" spans="15:15" x14ac:dyDescent="0.15">
      <c r="O1078" s="24"/>
    </row>
    <row r="1079" spans="15:15" x14ac:dyDescent="0.15">
      <c r="O1079" s="24"/>
    </row>
    <row r="1080" spans="15:15" x14ac:dyDescent="0.15">
      <c r="O1080" s="24"/>
    </row>
    <row r="1081" spans="15:15" x14ac:dyDescent="0.15">
      <c r="O1081" s="24"/>
    </row>
    <row r="1082" spans="15:15" x14ac:dyDescent="0.15">
      <c r="O1082" s="24"/>
    </row>
    <row r="1083" spans="15:15" x14ac:dyDescent="0.15">
      <c r="O1083" s="24"/>
    </row>
    <row r="1084" spans="15:15" x14ac:dyDescent="0.15">
      <c r="O1084" s="24"/>
    </row>
    <row r="1085" spans="15:15" x14ac:dyDescent="0.15">
      <c r="O1085" s="24"/>
    </row>
    <row r="1086" spans="15:15" x14ac:dyDescent="0.15">
      <c r="O1086" s="24"/>
    </row>
    <row r="1087" spans="15:15" x14ac:dyDescent="0.15">
      <c r="O1087" s="24"/>
    </row>
    <row r="1088" spans="15:15" x14ac:dyDescent="0.15">
      <c r="O1088" s="24"/>
    </row>
    <row r="1089" spans="15:15" x14ac:dyDescent="0.15">
      <c r="O1089" s="24"/>
    </row>
    <row r="1090" spans="15:15" x14ac:dyDescent="0.15">
      <c r="O1090" s="24"/>
    </row>
    <row r="1091" spans="15:15" x14ac:dyDescent="0.15">
      <c r="O1091" s="24"/>
    </row>
    <row r="1092" spans="15:15" x14ac:dyDescent="0.15">
      <c r="O1092" s="24"/>
    </row>
    <row r="1093" spans="15:15" x14ac:dyDescent="0.15">
      <c r="O1093" s="24"/>
    </row>
    <row r="1094" spans="15:15" x14ac:dyDescent="0.15">
      <c r="O1094" s="24"/>
    </row>
    <row r="1095" spans="15:15" x14ac:dyDescent="0.15">
      <c r="O1095" s="24"/>
    </row>
    <row r="1096" spans="15:15" x14ac:dyDescent="0.15">
      <c r="O1096" s="24"/>
    </row>
    <row r="1097" spans="15:15" x14ac:dyDescent="0.15">
      <c r="O1097" s="24"/>
    </row>
    <row r="1098" spans="15:15" x14ac:dyDescent="0.15">
      <c r="O1098" s="24"/>
    </row>
    <row r="1099" spans="15:15" x14ac:dyDescent="0.15">
      <c r="O1099" s="24"/>
    </row>
    <row r="1100" spans="15:15" x14ac:dyDescent="0.15">
      <c r="O1100" s="24"/>
    </row>
    <row r="1101" spans="15:15" x14ac:dyDescent="0.15">
      <c r="O1101" s="24"/>
    </row>
    <row r="1102" spans="15:15" x14ac:dyDescent="0.15">
      <c r="O1102" s="24"/>
    </row>
    <row r="1103" spans="15:15" x14ac:dyDescent="0.15">
      <c r="O1103" s="24"/>
    </row>
    <row r="1104" spans="15:15" x14ac:dyDescent="0.15">
      <c r="O1104" s="24"/>
    </row>
    <row r="1105" spans="15:15" x14ac:dyDescent="0.15">
      <c r="O1105" s="24"/>
    </row>
    <row r="1106" spans="15:15" x14ac:dyDescent="0.15">
      <c r="O1106" s="24"/>
    </row>
    <row r="1107" spans="15:15" x14ac:dyDescent="0.15">
      <c r="O1107" s="24"/>
    </row>
    <row r="1108" spans="15:15" x14ac:dyDescent="0.15">
      <c r="O1108" s="24"/>
    </row>
    <row r="1109" spans="15:15" x14ac:dyDescent="0.15">
      <c r="O1109" s="24"/>
    </row>
    <row r="1110" spans="15:15" x14ac:dyDescent="0.15">
      <c r="O1110" s="24"/>
    </row>
    <row r="1111" spans="15:15" x14ac:dyDescent="0.15">
      <c r="O1111" s="24"/>
    </row>
    <row r="1112" spans="15:15" x14ac:dyDescent="0.15">
      <c r="O1112" s="24"/>
    </row>
    <row r="1113" spans="15:15" x14ac:dyDescent="0.15">
      <c r="O1113" s="24"/>
    </row>
    <row r="1114" spans="15:15" x14ac:dyDescent="0.15">
      <c r="O1114" s="24"/>
    </row>
    <row r="1115" spans="15:15" x14ac:dyDescent="0.15">
      <c r="O1115" s="24"/>
    </row>
    <row r="1116" spans="15:15" x14ac:dyDescent="0.15">
      <c r="O1116" s="24"/>
    </row>
    <row r="1117" spans="15:15" x14ac:dyDescent="0.15">
      <c r="O1117" s="24"/>
    </row>
    <row r="1118" spans="15:15" x14ac:dyDescent="0.15">
      <c r="O1118" s="24"/>
    </row>
    <row r="1119" spans="15:15" x14ac:dyDescent="0.15">
      <c r="O1119" s="24"/>
    </row>
    <row r="1120" spans="15:15" x14ac:dyDescent="0.15">
      <c r="O1120" s="24"/>
    </row>
    <row r="1121" spans="15:15" x14ac:dyDescent="0.15">
      <c r="O1121" s="24"/>
    </row>
    <row r="1122" spans="15:15" x14ac:dyDescent="0.15">
      <c r="O1122" s="24"/>
    </row>
    <row r="1123" spans="15:15" x14ac:dyDescent="0.15">
      <c r="O1123" s="24"/>
    </row>
    <row r="1124" spans="15:15" x14ac:dyDescent="0.15">
      <c r="O1124" s="24"/>
    </row>
    <row r="1125" spans="15:15" x14ac:dyDescent="0.15">
      <c r="O1125" s="24"/>
    </row>
    <row r="1126" spans="15:15" x14ac:dyDescent="0.15">
      <c r="O1126" s="24"/>
    </row>
    <row r="1127" spans="15:15" x14ac:dyDescent="0.15">
      <c r="O1127" s="24"/>
    </row>
    <row r="1128" spans="15:15" x14ac:dyDescent="0.15">
      <c r="O1128" s="24"/>
    </row>
    <row r="1129" spans="15:15" x14ac:dyDescent="0.15">
      <c r="O1129" s="24"/>
    </row>
    <row r="1130" spans="15:15" x14ac:dyDescent="0.15">
      <c r="O1130" s="24"/>
    </row>
    <row r="1131" spans="15:15" x14ac:dyDescent="0.15">
      <c r="O1131" s="24"/>
    </row>
    <row r="1132" spans="15:15" x14ac:dyDescent="0.15">
      <c r="O1132" s="24"/>
    </row>
    <row r="1133" spans="15:15" x14ac:dyDescent="0.15">
      <c r="O1133" s="24"/>
    </row>
    <row r="1134" spans="15:15" x14ac:dyDescent="0.15">
      <c r="O1134" s="24"/>
    </row>
    <row r="1135" spans="15:15" x14ac:dyDescent="0.15">
      <c r="O1135" s="24"/>
    </row>
    <row r="1136" spans="15:15" x14ac:dyDescent="0.15">
      <c r="O1136" s="24"/>
    </row>
    <row r="1137" spans="15:15" x14ac:dyDescent="0.15">
      <c r="O1137" s="24"/>
    </row>
    <row r="1138" spans="15:15" x14ac:dyDescent="0.15">
      <c r="O1138" s="24"/>
    </row>
    <row r="1139" spans="15:15" x14ac:dyDescent="0.15">
      <c r="O1139" s="24"/>
    </row>
    <row r="1140" spans="15:15" x14ac:dyDescent="0.15">
      <c r="O1140" s="24"/>
    </row>
    <row r="1141" spans="15:15" x14ac:dyDescent="0.15">
      <c r="O1141" s="24"/>
    </row>
    <row r="1142" spans="15:15" x14ac:dyDescent="0.15">
      <c r="O1142" s="24"/>
    </row>
    <row r="1143" spans="15:15" x14ac:dyDescent="0.15">
      <c r="O1143" s="24"/>
    </row>
    <row r="1144" spans="15:15" x14ac:dyDescent="0.15">
      <c r="O1144" s="24"/>
    </row>
    <row r="1145" spans="15:15" x14ac:dyDescent="0.15">
      <c r="O1145" s="24"/>
    </row>
    <row r="1146" spans="15:15" x14ac:dyDescent="0.15">
      <c r="O1146" s="24"/>
    </row>
    <row r="1147" spans="15:15" x14ac:dyDescent="0.15">
      <c r="O1147" s="24"/>
    </row>
    <row r="1148" spans="15:15" x14ac:dyDescent="0.15">
      <c r="O1148" s="24"/>
    </row>
    <row r="1149" spans="15:15" x14ac:dyDescent="0.15">
      <c r="O1149" s="24"/>
    </row>
    <row r="1150" spans="15:15" x14ac:dyDescent="0.15">
      <c r="O1150" s="24"/>
    </row>
    <row r="1151" spans="15:15" x14ac:dyDescent="0.15">
      <c r="O1151" s="24"/>
    </row>
    <row r="1152" spans="15:15" x14ac:dyDescent="0.15">
      <c r="O1152" s="24"/>
    </row>
    <row r="1153" spans="15:15" x14ac:dyDescent="0.15">
      <c r="O1153" s="24"/>
    </row>
    <row r="1154" spans="15:15" x14ac:dyDescent="0.15">
      <c r="O1154" s="24"/>
    </row>
    <row r="1155" spans="15:15" x14ac:dyDescent="0.15">
      <c r="O1155" s="24"/>
    </row>
    <row r="1156" spans="15:15" x14ac:dyDescent="0.15">
      <c r="O1156" s="24"/>
    </row>
    <row r="1157" spans="15:15" x14ac:dyDescent="0.15">
      <c r="O1157" s="24"/>
    </row>
    <row r="1158" spans="15:15" x14ac:dyDescent="0.15">
      <c r="O1158" s="24"/>
    </row>
    <row r="1159" spans="15:15" x14ac:dyDescent="0.15">
      <c r="O1159" s="24"/>
    </row>
    <row r="1160" spans="15:15" x14ac:dyDescent="0.15">
      <c r="O1160" s="24"/>
    </row>
    <row r="1161" spans="15:15" x14ac:dyDescent="0.15">
      <c r="O1161" s="24"/>
    </row>
    <row r="1162" spans="15:15" x14ac:dyDescent="0.15">
      <c r="O1162" s="24"/>
    </row>
    <row r="1163" spans="15:15" x14ac:dyDescent="0.15">
      <c r="O1163" s="24"/>
    </row>
    <row r="1164" spans="15:15" x14ac:dyDescent="0.15">
      <c r="O1164" s="24"/>
    </row>
    <row r="1165" spans="15:15" x14ac:dyDescent="0.15">
      <c r="O1165" s="24"/>
    </row>
    <row r="1166" spans="15:15" x14ac:dyDescent="0.15">
      <c r="O1166" s="24"/>
    </row>
    <row r="1167" spans="15:15" x14ac:dyDescent="0.15">
      <c r="O1167" s="24"/>
    </row>
    <row r="1168" spans="15:15" x14ac:dyDescent="0.15">
      <c r="O1168" s="24"/>
    </row>
    <row r="1169" spans="15:15" x14ac:dyDescent="0.15">
      <c r="O1169" s="24"/>
    </row>
    <row r="1170" spans="15:15" x14ac:dyDescent="0.15">
      <c r="O1170" s="24"/>
    </row>
    <row r="1171" spans="15:15" x14ac:dyDescent="0.15">
      <c r="O1171" s="24"/>
    </row>
    <row r="1172" spans="15:15" x14ac:dyDescent="0.15">
      <c r="O1172" s="24"/>
    </row>
    <row r="1173" spans="15:15" x14ac:dyDescent="0.15">
      <c r="O1173" s="24"/>
    </row>
    <row r="1174" spans="15:15" x14ac:dyDescent="0.15">
      <c r="O1174" s="24"/>
    </row>
    <row r="1175" spans="15:15" x14ac:dyDescent="0.15">
      <c r="O1175" s="24"/>
    </row>
    <row r="1176" spans="15:15" x14ac:dyDescent="0.15">
      <c r="O1176" s="24"/>
    </row>
    <row r="1177" spans="15:15" x14ac:dyDescent="0.15">
      <c r="O1177" s="24"/>
    </row>
    <row r="1178" spans="15:15" x14ac:dyDescent="0.15">
      <c r="O1178" s="24"/>
    </row>
    <row r="1179" spans="15:15" x14ac:dyDescent="0.15">
      <c r="O1179" s="24"/>
    </row>
    <row r="1180" spans="15:15" x14ac:dyDescent="0.15">
      <c r="O1180" s="24"/>
    </row>
    <row r="1181" spans="15:15" x14ac:dyDescent="0.15">
      <c r="O1181" s="24"/>
    </row>
    <row r="1182" spans="15:15" x14ac:dyDescent="0.15">
      <c r="O1182" s="24"/>
    </row>
    <row r="1183" spans="15:15" x14ac:dyDescent="0.15">
      <c r="O1183" s="24"/>
    </row>
    <row r="1184" spans="15:15" x14ac:dyDescent="0.15">
      <c r="O1184" s="24"/>
    </row>
    <row r="1185" spans="15:15" x14ac:dyDescent="0.15">
      <c r="O1185" s="24"/>
    </row>
    <row r="1186" spans="15:15" x14ac:dyDescent="0.15">
      <c r="O1186" s="24"/>
    </row>
    <row r="1187" spans="15:15" x14ac:dyDescent="0.15">
      <c r="O1187" s="24"/>
    </row>
    <row r="1188" spans="15:15" x14ac:dyDescent="0.15">
      <c r="O1188" s="24"/>
    </row>
    <row r="1189" spans="15:15" x14ac:dyDescent="0.15">
      <c r="O1189" s="24"/>
    </row>
    <row r="1190" spans="15:15" x14ac:dyDescent="0.15">
      <c r="O1190" s="24"/>
    </row>
    <row r="1191" spans="15:15" x14ac:dyDescent="0.15">
      <c r="O1191" s="24"/>
    </row>
    <row r="1192" spans="15:15" x14ac:dyDescent="0.15">
      <c r="O1192" s="24"/>
    </row>
    <row r="1193" spans="15:15" x14ac:dyDescent="0.15">
      <c r="O1193" s="24"/>
    </row>
    <row r="1194" spans="15:15" x14ac:dyDescent="0.15">
      <c r="O1194" s="24"/>
    </row>
    <row r="1195" spans="15:15" x14ac:dyDescent="0.15">
      <c r="O1195" s="24"/>
    </row>
    <row r="1196" spans="15:15" x14ac:dyDescent="0.15">
      <c r="O1196" s="24"/>
    </row>
    <row r="1197" spans="15:15" x14ac:dyDescent="0.15">
      <c r="O1197" s="24"/>
    </row>
    <row r="1198" spans="15:15" x14ac:dyDescent="0.15">
      <c r="O1198" s="24"/>
    </row>
    <row r="1199" spans="15:15" x14ac:dyDescent="0.15">
      <c r="O1199" s="24"/>
    </row>
    <row r="1200" spans="15:15" x14ac:dyDescent="0.15">
      <c r="O1200" s="24"/>
    </row>
    <row r="1201" spans="15:15" x14ac:dyDescent="0.15">
      <c r="O1201" s="24"/>
    </row>
    <row r="1202" spans="15:15" x14ac:dyDescent="0.15">
      <c r="O1202" s="24"/>
    </row>
    <row r="1203" spans="15:15" x14ac:dyDescent="0.15">
      <c r="O1203" s="24"/>
    </row>
    <row r="1204" spans="15:15" x14ac:dyDescent="0.15">
      <c r="O1204" s="24"/>
    </row>
    <row r="1205" spans="15:15" x14ac:dyDescent="0.15">
      <c r="O1205" s="24"/>
    </row>
    <row r="1206" spans="15:15" x14ac:dyDescent="0.15">
      <c r="O1206" s="24"/>
    </row>
    <row r="1207" spans="15:15" x14ac:dyDescent="0.15">
      <c r="O1207" s="24"/>
    </row>
    <row r="1208" spans="15:15" x14ac:dyDescent="0.15">
      <c r="O1208" s="24"/>
    </row>
    <row r="1209" spans="15:15" x14ac:dyDescent="0.15">
      <c r="O1209" s="24"/>
    </row>
    <row r="1210" spans="15:15" x14ac:dyDescent="0.15">
      <c r="O1210" s="24"/>
    </row>
    <row r="1211" spans="15:15" x14ac:dyDescent="0.15">
      <c r="O1211" s="24"/>
    </row>
    <row r="1212" spans="15:15" x14ac:dyDescent="0.15">
      <c r="O1212" s="24"/>
    </row>
    <row r="1213" spans="15:15" x14ac:dyDescent="0.15">
      <c r="O1213" s="24"/>
    </row>
    <row r="1214" spans="15:15" x14ac:dyDescent="0.15">
      <c r="O1214" s="24"/>
    </row>
    <row r="1215" spans="15:15" x14ac:dyDescent="0.15">
      <c r="O1215" s="24"/>
    </row>
    <row r="1216" spans="15:15" x14ac:dyDescent="0.15">
      <c r="O1216" s="24"/>
    </row>
    <row r="1217" spans="15:15" x14ac:dyDescent="0.15">
      <c r="O1217" s="24"/>
    </row>
    <row r="1218" spans="15:15" x14ac:dyDescent="0.15">
      <c r="O1218" s="24"/>
    </row>
    <row r="1219" spans="15:15" x14ac:dyDescent="0.15">
      <c r="O1219" s="24"/>
    </row>
    <row r="1220" spans="15:15" x14ac:dyDescent="0.15">
      <c r="O1220" s="24"/>
    </row>
    <row r="1221" spans="15:15" x14ac:dyDescent="0.15">
      <c r="O1221" s="24"/>
    </row>
    <row r="1222" spans="15:15" x14ac:dyDescent="0.15">
      <c r="O1222" s="24"/>
    </row>
    <row r="1223" spans="15:15" x14ac:dyDescent="0.15">
      <c r="O1223" s="24"/>
    </row>
    <row r="1224" spans="15:15" x14ac:dyDescent="0.15">
      <c r="O1224" s="24"/>
    </row>
    <row r="1225" spans="15:15" x14ac:dyDescent="0.15">
      <c r="O1225" s="24"/>
    </row>
    <row r="1226" spans="15:15" x14ac:dyDescent="0.15">
      <c r="O1226" s="24"/>
    </row>
    <row r="1227" spans="15:15" x14ac:dyDescent="0.15">
      <c r="O1227" s="24"/>
    </row>
    <row r="1228" spans="15:15" x14ac:dyDescent="0.15">
      <c r="O1228" s="24"/>
    </row>
    <row r="1229" spans="15:15" x14ac:dyDescent="0.15">
      <c r="O1229" s="24"/>
    </row>
    <row r="1230" spans="15:15" x14ac:dyDescent="0.15">
      <c r="O1230" s="24"/>
    </row>
    <row r="1231" spans="15:15" x14ac:dyDescent="0.15">
      <c r="O1231" s="24"/>
    </row>
    <row r="1232" spans="15:15" x14ac:dyDescent="0.15">
      <c r="O1232" s="24"/>
    </row>
    <row r="1233" spans="15:15" x14ac:dyDescent="0.15">
      <c r="O1233" s="24"/>
    </row>
    <row r="1234" spans="15:15" x14ac:dyDescent="0.15">
      <c r="O1234" s="24"/>
    </row>
    <row r="1235" spans="15:15" x14ac:dyDescent="0.15">
      <c r="O1235" s="24"/>
    </row>
    <row r="1236" spans="15:15" x14ac:dyDescent="0.15">
      <c r="O1236" s="24"/>
    </row>
    <row r="1237" spans="15:15" x14ac:dyDescent="0.15">
      <c r="O1237" s="24"/>
    </row>
    <row r="1238" spans="15:15" x14ac:dyDescent="0.15">
      <c r="O1238" s="24"/>
    </row>
    <row r="1239" spans="15:15" x14ac:dyDescent="0.15">
      <c r="O1239" s="24"/>
    </row>
    <row r="1240" spans="15:15" x14ac:dyDescent="0.15">
      <c r="O1240" s="24"/>
    </row>
    <row r="1241" spans="15:15" x14ac:dyDescent="0.15">
      <c r="O1241" s="24"/>
    </row>
    <row r="1242" spans="15:15" x14ac:dyDescent="0.15">
      <c r="O1242" s="24"/>
    </row>
    <row r="1243" spans="15:15" x14ac:dyDescent="0.15">
      <c r="O1243" s="24"/>
    </row>
    <row r="1244" spans="15:15" x14ac:dyDescent="0.15">
      <c r="O1244" s="24"/>
    </row>
    <row r="1245" spans="15:15" x14ac:dyDescent="0.15">
      <c r="O1245" s="24"/>
    </row>
    <row r="1246" spans="15:15" x14ac:dyDescent="0.15">
      <c r="O1246" s="24"/>
    </row>
    <row r="1247" spans="15:15" x14ac:dyDescent="0.15">
      <c r="O1247" s="24"/>
    </row>
    <row r="1248" spans="15:15" x14ac:dyDescent="0.15">
      <c r="O1248" s="24"/>
    </row>
    <row r="1249" spans="15:15" x14ac:dyDescent="0.15">
      <c r="O1249" s="24"/>
    </row>
    <row r="1250" spans="15:15" x14ac:dyDescent="0.15">
      <c r="O1250" s="24"/>
    </row>
    <row r="1251" spans="15:15" x14ac:dyDescent="0.15">
      <c r="O1251" s="24"/>
    </row>
    <row r="1252" spans="15:15" x14ac:dyDescent="0.15">
      <c r="O1252" s="24"/>
    </row>
    <row r="1253" spans="15:15" x14ac:dyDescent="0.15">
      <c r="O1253" s="24"/>
    </row>
    <row r="1254" spans="15:15" x14ac:dyDescent="0.15">
      <c r="O1254" s="24"/>
    </row>
    <row r="1255" spans="15:15" x14ac:dyDescent="0.15">
      <c r="O1255" s="24"/>
    </row>
    <row r="1256" spans="15:15" x14ac:dyDescent="0.15">
      <c r="O1256" s="24"/>
    </row>
    <row r="1257" spans="15:15" x14ac:dyDescent="0.15">
      <c r="O1257" s="24"/>
    </row>
    <row r="1258" spans="15:15" x14ac:dyDescent="0.15">
      <c r="O1258" s="24"/>
    </row>
    <row r="1259" spans="15:15" x14ac:dyDescent="0.15">
      <c r="O1259" s="24"/>
    </row>
    <row r="1260" spans="15:15" x14ac:dyDescent="0.15">
      <c r="O1260" s="24"/>
    </row>
    <row r="1261" spans="15:15" x14ac:dyDescent="0.15">
      <c r="O1261" s="24"/>
    </row>
    <row r="1262" spans="15:15" x14ac:dyDescent="0.15">
      <c r="O1262" s="24"/>
    </row>
    <row r="1263" spans="15:15" x14ac:dyDescent="0.15">
      <c r="O1263" s="24"/>
    </row>
    <row r="1264" spans="15:15" x14ac:dyDescent="0.15">
      <c r="O1264" s="24"/>
    </row>
    <row r="1265" spans="15:15" x14ac:dyDescent="0.15">
      <c r="O1265" s="24"/>
    </row>
    <row r="1266" spans="15:15" x14ac:dyDescent="0.15">
      <c r="O1266" s="24"/>
    </row>
    <row r="1267" spans="15:15" x14ac:dyDescent="0.15">
      <c r="O1267" s="24"/>
    </row>
    <row r="1268" spans="15:15" x14ac:dyDescent="0.15">
      <c r="O1268" s="24"/>
    </row>
    <row r="1269" spans="15:15" x14ac:dyDescent="0.15">
      <c r="O1269" s="24"/>
    </row>
    <row r="1270" spans="15:15" x14ac:dyDescent="0.15">
      <c r="O1270" s="24"/>
    </row>
    <row r="1271" spans="15:15" x14ac:dyDescent="0.15">
      <c r="O1271" s="24"/>
    </row>
    <row r="1272" spans="15:15" x14ac:dyDescent="0.15">
      <c r="O1272" s="24"/>
    </row>
    <row r="1273" spans="15:15" x14ac:dyDescent="0.15">
      <c r="O1273" s="24"/>
    </row>
    <row r="1274" spans="15:15" x14ac:dyDescent="0.15">
      <c r="O1274" s="24"/>
    </row>
    <row r="1275" spans="15:15" x14ac:dyDescent="0.15">
      <c r="O1275" s="24"/>
    </row>
    <row r="1276" spans="15:15" x14ac:dyDescent="0.15">
      <c r="O1276" s="24"/>
    </row>
    <row r="1277" spans="15:15" x14ac:dyDescent="0.15">
      <c r="O1277" s="24"/>
    </row>
    <row r="1278" spans="15:15" x14ac:dyDescent="0.15">
      <c r="O1278" s="24"/>
    </row>
    <row r="1279" spans="15:15" x14ac:dyDescent="0.15">
      <c r="O1279" s="24"/>
    </row>
    <row r="1280" spans="15:15" x14ac:dyDescent="0.15">
      <c r="O1280" s="24"/>
    </row>
    <row r="1281" spans="15:15" x14ac:dyDescent="0.15">
      <c r="O1281" s="24"/>
    </row>
    <row r="1282" spans="15:15" x14ac:dyDescent="0.15">
      <c r="O1282" s="24"/>
    </row>
    <row r="1283" spans="15:15" x14ac:dyDescent="0.15">
      <c r="O1283" s="24"/>
    </row>
    <row r="1284" spans="15:15" x14ac:dyDescent="0.15">
      <c r="O1284" s="24"/>
    </row>
    <row r="1285" spans="15:15" x14ac:dyDescent="0.15">
      <c r="O1285" s="24"/>
    </row>
    <row r="1286" spans="15:15" x14ac:dyDescent="0.15">
      <c r="O1286" s="24"/>
    </row>
    <row r="1287" spans="15:15" x14ac:dyDescent="0.15">
      <c r="O1287" s="24"/>
    </row>
    <row r="1288" spans="15:15" x14ac:dyDescent="0.15">
      <c r="O1288" s="24"/>
    </row>
    <row r="1289" spans="15:15" x14ac:dyDescent="0.15">
      <c r="O1289" s="24"/>
    </row>
    <row r="1290" spans="15:15" x14ac:dyDescent="0.15">
      <c r="O1290" s="24"/>
    </row>
    <row r="1291" spans="15:15" x14ac:dyDescent="0.15">
      <c r="O1291" s="24"/>
    </row>
    <row r="1292" spans="15:15" x14ac:dyDescent="0.15">
      <c r="O1292" s="24"/>
    </row>
    <row r="1293" spans="15:15" x14ac:dyDescent="0.15">
      <c r="O1293" s="24"/>
    </row>
    <row r="1294" spans="15:15" x14ac:dyDescent="0.15">
      <c r="O1294" s="24"/>
    </row>
    <row r="1295" spans="15:15" x14ac:dyDescent="0.15">
      <c r="O1295" s="24"/>
    </row>
    <row r="1296" spans="15:15" x14ac:dyDescent="0.15">
      <c r="O1296" s="24"/>
    </row>
    <row r="1297" spans="15:15" x14ac:dyDescent="0.15">
      <c r="O1297" s="24"/>
    </row>
    <row r="1298" spans="15:15" x14ac:dyDescent="0.15">
      <c r="O1298" s="24"/>
    </row>
    <row r="1299" spans="15:15" x14ac:dyDescent="0.15">
      <c r="O1299" s="24"/>
    </row>
    <row r="1300" spans="15:15" x14ac:dyDescent="0.15">
      <c r="O1300" s="24"/>
    </row>
    <row r="1301" spans="15:15" x14ac:dyDescent="0.15">
      <c r="O1301" s="24"/>
    </row>
    <row r="1302" spans="15:15" x14ac:dyDescent="0.15">
      <c r="O1302" s="24"/>
    </row>
    <row r="1303" spans="15:15" x14ac:dyDescent="0.15">
      <c r="O1303" s="24"/>
    </row>
    <row r="1304" spans="15:15" x14ac:dyDescent="0.15">
      <c r="O1304" s="24"/>
    </row>
    <row r="1305" spans="15:15" x14ac:dyDescent="0.15">
      <c r="O1305" s="24"/>
    </row>
    <row r="1306" spans="15:15" x14ac:dyDescent="0.15">
      <c r="O1306" s="24"/>
    </row>
    <row r="1307" spans="15:15" x14ac:dyDescent="0.15">
      <c r="O1307" s="24"/>
    </row>
    <row r="1308" spans="15:15" x14ac:dyDescent="0.15">
      <c r="O1308" s="24"/>
    </row>
    <row r="1309" spans="15:15" x14ac:dyDescent="0.15">
      <c r="O1309" s="24"/>
    </row>
    <row r="1310" spans="15:15" x14ac:dyDescent="0.15">
      <c r="O1310" s="24"/>
    </row>
    <row r="1311" spans="15:15" x14ac:dyDescent="0.15">
      <c r="O1311" s="24"/>
    </row>
    <row r="1312" spans="15:15" x14ac:dyDescent="0.15">
      <c r="O1312" s="24"/>
    </row>
    <row r="1313" spans="15:15" x14ac:dyDescent="0.15">
      <c r="O1313" s="24"/>
    </row>
    <row r="1314" spans="15:15" x14ac:dyDescent="0.15">
      <c r="O1314" s="24"/>
    </row>
    <row r="1315" spans="15:15" x14ac:dyDescent="0.15">
      <c r="O1315" s="24"/>
    </row>
    <row r="1316" spans="15:15" x14ac:dyDescent="0.15">
      <c r="O1316" s="24"/>
    </row>
    <row r="1317" spans="15:15" x14ac:dyDescent="0.15">
      <c r="O1317" s="24"/>
    </row>
    <row r="1318" spans="15:15" x14ac:dyDescent="0.15">
      <c r="O1318" s="24"/>
    </row>
    <row r="1319" spans="15:15" x14ac:dyDescent="0.15">
      <c r="O1319" s="24"/>
    </row>
    <row r="1320" spans="15:15" x14ac:dyDescent="0.15">
      <c r="O1320" s="24"/>
    </row>
    <row r="1321" spans="15:15" x14ac:dyDescent="0.15">
      <c r="O1321" s="24"/>
    </row>
    <row r="1322" spans="15:15" x14ac:dyDescent="0.15">
      <c r="O1322" s="24"/>
    </row>
    <row r="1323" spans="15:15" x14ac:dyDescent="0.15">
      <c r="O1323" s="24"/>
    </row>
    <row r="1324" spans="15:15" x14ac:dyDescent="0.15">
      <c r="O1324" s="24"/>
    </row>
    <row r="1325" spans="15:15" x14ac:dyDescent="0.15">
      <c r="O1325" s="24"/>
    </row>
    <row r="1326" spans="15:15" x14ac:dyDescent="0.15">
      <c r="O1326" s="24"/>
    </row>
    <row r="1327" spans="15:15" x14ac:dyDescent="0.15">
      <c r="O1327" s="24"/>
    </row>
    <row r="1328" spans="15:15" x14ac:dyDescent="0.15">
      <c r="O1328" s="24"/>
    </row>
    <row r="1329" spans="15:15" x14ac:dyDescent="0.15">
      <c r="O1329" s="24"/>
    </row>
    <row r="1330" spans="15:15" x14ac:dyDescent="0.15">
      <c r="O1330" s="24"/>
    </row>
    <row r="1331" spans="15:15" x14ac:dyDescent="0.15">
      <c r="O1331" s="24"/>
    </row>
    <row r="1332" spans="15:15" x14ac:dyDescent="0.15">
      <c r="O1332" s="24"/>
    </row>
    <row r="1333" spans="15:15" x14ac:dyDescent="0.15">
      <c r="O1333" s="24"/>
    </row>
    <row r="1334" spans="15:15" x14ac:dyDescent="0.15">
      <c r="O1334" s="24"/>
    </row>
    <row r="1335" spans="15:15" x14ac:dyDescent="0.15">
      <c r="O1335" s="24"/>
    </row>
    <row r="1336" spans="15:15" x14ac:dyDescent="0.15">
      <c r="O1336" s="24"/>
    </row>
    <row r="1337" spans="15:15" x14ac:dyDescent="0.15">
      <c r="O1337" s="24"/>
    </row>
    <row r="1338" spans="15:15" x14ac:dyDescent="0.15">
      <c r="O1338" s="24"/>
    </row>
    <row r="1339" spans="15:15" x14ac:dyDescent="0.15">
      <c r="O1339" s="24"/>
    </row>
    <row r="1340" spans="15:15" x14ac:dyDescent="0.15">
      <c r="O1340" s="24"/>
    </row>
    <row r="1341" spans="15:15" x14ac:dyDescent="0.15">
      <c r="O1341" s="24"/>
    </row>
    <row r="1342" spans="15:15" x14ac:dyDescent="0.15">
      <c r="O1342" s="24"/>
    </row>
    <row r="1343" spans="15:15" x14ac:dyDescent="0.15">
      <c r="O1343" s="24"/>
    </row>
    <row r="1344" spans="15:15" x14ac:dyDescent="0.15">
      <c r="O1344" s="24"/>
    </row>
    <row r="1345" spans="15:15" x14ac:dyDescent="0.15">
      <c r="O1345" s="24"/>
    </row>
    <row r="1346" spans="15:15" x14ac:dyDescent="0.15">
      <c r="O1346" s="24"/>
    </row>
    <row r="1347" spans="15:15" x14ac:dyDescent="0.15">
      <c r="O1347" s="24"/>
    </row>
    <row r="1348" spans="15:15" x14ac:dyDescent="0.15">
      <c r="O1348" s="24"/>
    </row>
    <row r="1349" spans="15:15" x14ac:dyDescent="0.15">
      <c r="O1349" s="24"/>
    </row>
    <row r="1350" spans="15:15" x14ac:dyDescent="0.15">
      <c r="O1350" s="24"/>
    </row>
    <row r="1351" spans="15:15" x14ac:dyDescent="0.15">
      <c r="O1351" s="24"/>
    </row>
    <row r="1352" spans="15:15" x14ac:dyDescent="0.15">
      <c r="O1352" s="24"/>
    </row>
    <row r="1353" spans="15:15" x14ac:dyDescent="0.15">
      <c r="O1353" s="24"/>
    </row>
    <row r="1354" spans="15:15" x14ac:dyDescent="0.15">
      <c r="O1354" s="24"/>
    </row>
    <row r="1355" spans="15:15" x14ac:dyDescent="0.15">
      <c r="O1355" s="24"/>
    </row>
    <row r="1356" spans="15:15" x14ac:dyDescent="0.15">
      <c r="O1356" s="24"/>
    </row>
    <row r="1357" spans="15:15" x14ac:dyDescent="0.15">
      <c r="O1357" s="24"/>
    </row>
    <row r="1358" spans="15:15" x14ac:dyDescent="0.15">
      <c r="O1358" s="24"/>
    </row>
    <row r="1359" spans="15:15" x14ac:dyDescent="0.15">
      <c r="O1359" s="24"/>
    </row>
    <row r="1360" spans="15:15" x14ac:dyDescent="0.15">
      <c r="O1360" s="24"/>
    </row>
    <row r="1361" spans="15:15" x14ac:dyDescent="0.15">
      <c r="O1361" s="24"/>
    </row>
    <row r="1362" spans="15:15" x14ac:dyDescent="0.15">
      <c r="O1362" s="24"/>
    </row>
    <row r="1363" spans="15:15" x14ac:dyDescent="0.15">
      <c r="O1363" s="24"/>
    </row>
    <row r="1364" spans="15:15" x14ac:dyDescent="0.15">
      <c r="O1364" s="24"/>
    </row>
    <row r="1365" spans="15:15" x14ac:dyDescent="0.15">
      <c r="O1365" s="24"/>
    </row>
    <row r="1366" spans="15:15" x14ac:dyDescent="0.15">
      <c r="O1366" s="24"/>
    </row>
    <row r="1367" spans="15:15" x14ac:dyDescent="0.15">
      <c r="O1367" s="24"/>
    </row>
    <row r="1368" spans="15:15" x14ac:dyDescent="0.15">
      <c r="O1368" s="24"/>
    </row>
    <row r="1369" spans="15:15" x14ac:dyDescent="0.15">
      <c r="O1369" s="24"/>
    </row>
    <row r="1370" spans="15:15" x14ac:dyDescent="0.15">
      <c r="O1370" s="24"/>
    </row>
    <row r="1371" spans="15:15" x14ac:dyDescent="0.15">
      <c r="O1371" s="24"/>
    </row>
    <row r="1372" spans="15:15" x14ac:dyDescent="0.15">
      <c r="O1372" s="24"/>
    </row>
    <row r="1373" spans="15:15" x14ac:dyDescent="0.15">
      <c r="O1373" s="24"/>
    </row>
    <row r="1374" spans="15:15" x14ac:dyDescent="0.15">
      <c r="O1374" s="24"/>
    </row>
    <row r="1375" spans="15:15" x14ac:dyDescent="0.15">
      <c r="O1375" s="24"/>
    </row>
    <row r="1376" spans="15:15" x14ac:dyDescent="0.15">
      <c r="O1376" s="24"/>
    </row>
    <row r="1377" spans="15:15" x14ac:dyDescent="0.15">
      <c r="O1377" s="24"/>
    </row>
    <row r="1378" spans="15:15" x14ac:dyDescent="0.15">
      <c r="O1378" s="24"/>
    </row>
    <row r="1379" spans="15:15" x14ac:dyDescent="0.15">
      <c r="O1379" s="24"/>
    </row>
    <row r="1380" spans="15:15" x14ac:dyDescent="0.15">
      <c r="O1380" s="24"/>
    </row>
    <row r="1381" spans="15:15" x14ac:dyDescent="0.15">
      <c r="O1381" s="24"/>
    </row>
    <row r="1382" spans="15:15" x14ac:dyDescent="0.15">
      <c r="O1382" s="24"/>
    </row>
    <row r="1383" spans="15:15" x14ac:dyDescent="0.15">
      <c r="O1383" s="24"/>
    </row>
    <row r="1384" spans="15:15" x14ac:dyDescent="0.15">
      <c r="O1384" s="24"/>
    </row>
    <row r="1385" spans="15:15" x14ac:dyDescent="0.15">
      <c r="O1385" s="24"/>
    </row>
    <row r="1386" spans="15:15" x14ac:dyDescent="0.15">
      <c r="O1386" s="24"/>
    </row>
  </sheetData>
  <mergeCells count="50">
    <mergeCell ref="D93:L93"/>
    <mergeCell ref="D94:L94"/>
    <mergeCell ref="D95:L99"/>
    <mergeCell ref="B100:L101"/>
    <mergeCell ref="D81:L81"/>
    <mergeCell ref="D82:L85"/>
    <mergeCell ref="D86:L86"/>
    <mergeCell ref="D87:L87"/>
    <mergeCell ref="B88:L89"/>
    <mergeCell ref="D90:L92"/>
    <mergeCell ref="D66:L66"/>
    <mergeCell ref="D67:L71"/>
    <mergeCell ref="D72:L72"/>
    <mergeCell ref="D73:L73"/>
    <mergeCell ref="D79:L79"/>
    <mergeCell ref="D80:L80"/>
    <mergeCell ref="D51:L51"/>
    <mergeCell ref="D52:L52"/>
    <mergeCell ref="D53:L57"/>
    <mergeCell ref="D58:L58"/>
    <mergeCell ref="D59:L59"/>
    <mergeCell ref="D65:L65"/>
    <mergeCell ref="D31:L31"/>
    <mergeCell ref="D37:L37"/>
    <mergeCell ref="D38:L38"/>
    <mergeCell ref="D39:L43"/>
    <mergeCell ref="D44:L44"/>
    <mergeCell ref="D45:L45"/>
    <mergeCell ref="D16:L16"/>
    <mergeCell ref="D17:L17"/>
    <mergeCell ref="D23:L23"/>
    <mergeCell ref="D24:L24"/>
    <mergeCell ref="D25:L29"/>
    <mergeCell ref="D30:L30"/>
    <mergeCell ref="B8:C8"/>
    <mergeCell ref="B9:C9"/>
    <mergeCell ref="B10:C10"/>
    <mergeCell ref="B11:L11"/>
    <mergeCell ref="B12:C12"/>
    <mergeCell ref="D13:L15"/>
    <mergeCell ref="B2:L2"/>
    <mergeCell ref="B3:L3"/>
    <mergeCell ref="B4:L4"/>
    <mergeCell ref="B5:L5"/>
    <mergeCell ref="B6:C6"/>
    <mergeCell ref="D6:D7"/>
    <mergeCell ref="E6:G6"/>
    <mergeCell ref="H6:I6"/>
    <mergeCell ref="L6:L10"/>
    <mergeCell ref="B7:C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4F1D5-48AA-D649-8723-CEFD51AD25E0}">
  <sheetPr>
    <tabColor rgb="FF00B0F0"/>
  </sheetPr>
  <dimension ref="B1:Q893"/>
  <sheetViews>
    <sheetView zoomScale="85" zoomScaleNormal="85" workbookViewId="0"/>
  </sheetViews>
  <sheetFormatPr baseColWidth="10" defaultColWidth="8.83203125" defaultRowHeight="14" x14ac:dyDescent="0.15"/>
  <cols>
    <col min="1" max="1" width="8.83203125" style="2"/>
    <col min="2" max="9" width="20.5" style="24" customWidth="1"/>
    <col min="10" max="12" width="20.5" style="29" customWidth="1"/>
    <col min="13" max="14" width="5.83203125" style="2" customWidth="1"/>
    <col min="15" max="15" width="18.5" style="2" bestFit="1" customWidth="1"/>
    <col min="16" max="16384" width="8.83203125" style="2"/>
  </cols>
  <sheetData>
    <row r="1" spans="2:17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7" ht="20.25" customHeight="1" x14ac:dyDescent="0.15">
      <c r="B2" s="336" t="s">
        <v>0</v>
      </c>
      <c r="C2" s="337"/>
      <c r="D2" s="337"/>
      <c r="E2" s="337"/>
      <c r="F2" s="337"/>
      <c r="G2" s="337"/>
      <c r="H2" s="337"/>
      <c r="I2" s="337"/>
      <c r="J2" s="337"/>
      <c r="K2" s="337"/>
      <c r="L2" s="338"/>
    </row>
    <row r="3" spans="2:17" ht="20.25" customHeight="1" x14ac:dyDescent="0.15">
      <c r="B3" s="339" t="s">
        <v>1</v>
      </c>
      <c r="C3" s="340"/>
      <c r="D3" s="340"/>
      <c r="E3" s="340"/>
      <c r="F3" s="340"/>
      <c r="G3" s="340"/>
      <c r="H3" s="340"/>
      <c r="I3" s="340"/>
      <c r="J3" s="340"/>
      <c r="K3" s="340"/>
      <c r="L3" s="341"/>
    </row>
    <row r="4" spans="2:17" ht="20.25" customHeight="1" thickBot="1" x14ac:dyDescent="0.2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1"/>
    </row>
    <row r="5" spans="2:17" ht="40" customHeight="1" thickBot="1" x14ac:dyDescent="0.2">
      <c r="B5" s="122" t="s">
        <v>164</v>
      </c>
      <c r="C5" s="123"/>
      <c r="D5" s="216"/>
      <c r="E5" s="216"/>
      <c r="F5" s="216"/>
      <c r="G5" s="216"/>
      <c r="H5" s="216"/>
      <c r="I5" s="216"/>
      <c r="J5" s="216"/>
      <c r="K5" s="216"/>
      <c r="L5" s="217"/>
    </row>
    <row r="6" spans="2:17" ht="36.75" customHeight="1" x14ac:dyDescent="0.15">
      <c r="B6" s="125" t="s">
        <v>81</v>
      </c>
      <c r="C6" s="432"/>
      <c r="D6" s="433" t="s">
        <v>115</v>
      </c>
      <c r="E6" s="421" t="s">
        <v>116</v>
      </c>
      <c r="F6" s="422"/>
      <c r="G6" s="423"/>
      <c r="H6" s="348" t="s">
        <v>117</v>
      </c>
      <c r="I6" s="349"/>
      <c r="J6" s="350" t="s">
        <v>118</v>
      </c>
      <c r="K6" s="351"/>
      <c r="L6" s="352" t="s">
        <v>119</v>
      </c>
    </row>
    <row r="7" spans="2:17" ht="27.75" customHeight="1" x14ac:dyDescent="0.15">
      <c r="B7" s="127" t="s">
        <v>2</v>
      </c>
      <c r="C7" s="434"/>
      <c r="D7" s="344"/>
      <c r="E7" s="390" t="s">
        <v>120</v>
      </c>
      <c r="F7" s="391" t="s">
        <v>121</v>
      </c>
      <c r="G7" s="355" t="s">
        <v>122</v>
      </c>
      <c r="H7" s="392" t="s">
        <v>123</v>
      </c>
      <c r="I7" s="393" t="s">
        <v>124</v>
      </c>
      <c r="J7" s="394" t="s">
        <v>125</v>
      </c>
      <c r="K7" s="395" t="s">
        <v>126</v>
      </c>
      <c r="L7" s="358"/>
    </row>
    <row r="8" spans="2:17" ht="40" customHeight="1" x14ac:dyDescent="0.15">
      <c r="B8" s="204" t="s">
        <v>4</v>
      </c>
      <c r="C8" s="435"/>
      <c r="D8" s="33" t="s">
        <v>165</v>
      </c>
      <c r="E8" s="425" t="s">
        <v>166</v>
      </c>
      <c r="F8" s="425" t="s">
        <v>129</v>
      </c>
      <c r="G8" s="16" t="s">
        <v>167</v>
      </c>
      <c r="H8" s="425" t="s">
        <v>131</v>
      </c>
      <c r="I8" s="425" t="s">
        <v>168</v>
      </c>
      <c r="J8" s="425" t="s">
        <v>161</v>
      </c>
      <c r="K8" s="425" t="s">
        <v>169</v>
      </c>
      <c r="L8" s="358"/>
    </row>
    <row r="9" spans="2:17" ht="40" customHeight="1" x14ac:dyDescent="0.15">
      <c r="B9" s="127" t="s">
        <v>24</v>
      </c>
      <c r="C9" s="128"/>
      <c r="D9" s="16" t="s">
        <v>135</v>
      </c>
      <c r="E9" s="16" t="s">
        <v>136</v>
      </c>
      <c r="F9" s="16" t="s">
        <v>38</v>
      </c>
      <c r="G9" s="16" t="s">
        <v>137</v>
      </c>
      <c r="H9" s="16" t="s">
        <v>136</v>
      </c>
      <c r="I9" s="16" t="s">
        <v>38</v>
      </c>
      <c r="J9" s="16" t="s">
        <v>135</v>
      </c>
      <c r="K9" s="16" t="s">
        <v>38</v>
      </c>
      <c r="L9" s="358"/>
    </row>
    <row r="10" spans="2:17" ht="40" customHeight="1" thickBot="1" x14ac:dyDescent="0.2">
      <c r="B10" s="359" t="s">
        <v>25</v>
      </c>
      <c r="C10" s="360"/>
      <c r="D10" s="5" t="s">
        <v>138</v>
      </c>
      <c r="E10" s="5" t="s">
        <v>30</v>
      </c>
      <c r="F10" s="5" t="s">
        <v>37</v>
      </c>
      <c r="G10" s="5" t="s">
        <v>37</v>
      </c>
      <c r="H10" s="5" t="s">
        <v>30</v>
      </c>
      <c r="I10" s="5" t="s">
        <v>37</v>
      </c>
      <c r="J10" s="5" t="s">
        <v>138</v>
      </c>
      <c r="K10" s="5" t="s">
        <v>37</v>
      </c>
      <c r="L10" s="361"/>
    </row>
    <row r="11" spans="2:17" ht="40" customHeight="1" thickBot="1" x14ac:dyDescent="0.2">
      <c r="B11" s="401" t="s">
        <v>170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3"/>
      <c r="O11" s="53"/>
      <c r="P11" s="54" t="s">
        <v>47</v>
      </c>
      <c r="Q11" s="54" t="s">
        <v>46</v>
      </c>
    </row>
    <row r="12" spans="2:17" ht="20.25" customHeight="1" thickBot="1" x14ac:dyDescent="0.2">
      <c r="B12" s="111" t="s">
        <v>5</v>
      </c>
      <c r="C12" s="112"/>
      <c r="D12" s="39" t="s">
        <v>56</v>
      </c>
      <c r="E12" s="40" t="s">
        <v>57</v>
      </c>
      <c r="F12" s="40" t="s">
        <v>58</v>
      </c>
      <c r="G12" s="40" t="s">
        <v>59</v>
      </c>
      <c r="H12" s="40" t="s">
        <v>60</v>
      </c>
      <c r="I12" s="40" t="s">
        <v>61</v>
      </c>
      <c r="J12" s="40" t="s">
        <v>62</v>
      </c>
      <c r="K12" s="41" t="s">
        <v>63</v>
      </c>
      <c r="L12" s="42" t="s">
        <v>64</v>
      </c>
      <c r="O12" s="362" t="s">
        <v>140</v>
      </c>
      <c r="P12" s="65">
        <v>22</v>
      </c>
      <c r="Q12" s="65">
        <f>COUNTIF($B$13:$L$101,"Farmacol. Clin.")</f>
        <v>22</v>
      </c>
    </row>
    <row r="13" spans="2:17" ht="20.25" customHeight="1" x14ac:dyDescent="0.15">
      <c r="B13" s="49" t="s">
        <v>12</v>
      </c>
      <c r="C13" s="50">
        <v>45931</v>
      </c>
      <c r="D13" s="436" t="s">
        <v>141</v>
      </c>
      <c r="E13" s="364" t="s">
        <v>141</v>
      </c>
      <c r="F13" s="364" t="s">
        <v>141</v>
      </c>
      <c r="G13" s="365" t="s">
        <v>140</v>
      </c>
      <c r="H13" s="365" t="s">
        <v>140</v>
      </c>
      <c r="I13" s="437" t="s">
        <v>140</v>
      </c>
      <c r="J13" s="10"/>
      <c r="K13" s="10"/>
      <c r="L13" s="261"/>
      <c r="O13" s="366" t="s">
        <v>141</v>
      </c>
      <c r="P13" s="65">
        <v>37</v>
      </c>
      <c r="Q13" s="65">
        <f>COUNTIF($B$13:$L$101,"Mal. Sist. Endocrino")</f>
        <v>37</v>
      </c>
    </row>
    <row r="14" spans="2:17" ht="20.25" customHeight="1" x14ac:dyDescent="0.15">
      <c r="B14" s="48" t="s">
        <v>13</v>
      </c>
      <c r="C14" s="51">
        <v>45932</v>
      </c>
      <c r="D14" s="438" t="s">
        <v>142</v>
      </c>
      <c r="E14" s="244" t="s">
        <v>142</v>
      </c>
      <c r="F14" s="244" t="s">
        <v>142</v>
      </c>
      <c r="G14" s="369" t="s">
        <v>140</v>
      </c>
      <c r="H14" s="369" t="s">
        <v>140</v>
      </c>
      <c r="I14" s="369" t="s">
        <v>140</v>
      </c>
      <c r="J14" s="16"/>
      <c r="K14" s="16"/>
      <c r="L14" s="18"/>
      <c r="O14" s="59" t="s">
        <v>144</v>
      </c>
      <c r="P14" s="65">
        <v>14</v>
      </c>
      <c r="Q14" s="65">
        <f>COUNTIF($B$13:$L$101,"Endocrinochirurgia")</f>
        <v>14</v>
      </c>
    </row>
    <row r="15" spans="2:17" ht="20.25" customHeight="1" x14ac:dyDescent="0.15">
      <c r="B15" s="48" t="s">
        <v>14</v>
      </c>
      <c r="C15" s="51">
        <v>45933</v>
      </c>
      <c r="D15" s="439" t="s">
        <v>141</v>
      </c>
      <c r="E15" s="354" t="s">
        <v>141</v>
      </c>
      <c r="F15" s="354" t="s">
        <v>141</v>
      </c>
      <c r="G15" s="369" t="s">
        <v>140</v>
      </c>
      <c r="H15" s="369" t="s">
        <v>140</v>
      </c>
      <c r="I15" s="440" t="s">
        <v>140</v>
      </c>
      <c r="J15" s="24"/>
      <c r="K15" s="16"/>
      <c r="L15" s="18"/>
      <c r="O15" s="370" t="s">
        <v>145</v>
      </c>
      <c r="P15" s="65">
        <v>7</v>
      </c>
      <c r="Q15" s="65">
        <f>COUNTIF($B$13:$L$101,"Scienze della Nutrizione")</f>
        <v>7</v>
      </c>
    </row>
    <row r="16" spans="2:17" ht="20.25" customHeight="1" x14ac:dyDescent="0.15">
      <c r="B16" s="20" t="s">
        <v>15</v>
      </c>
      <c r="C16" s="56">
        <v>45934</v>
      </c>
      <c r="D16" s="417"/>
      <c r="E16" s="156"/>
      <c r="F16" s="156"/>
      <c r="G16" s="156"/>
      <c r="H16" s="156"/>
      <c r="I16" s="156"/>
      <c r="J16" s="156"/>
      <c r="K16" s="156"/>
      <c r="L16" s="157"/>
      <c r="O16" s="60" t="s">
        <v>146</v>
      </c>
      <c r="P16" s="65">
        <v>37</v>
      </c>
      <c r="Q16" s="65">
        <f>COUNTIF($B$13:$L$101,"Mal. Infettive")</f>
        <v>37</v>
      </c>
    </row>
    <row r="17" spans="2:17" ht="20.25" customHeight="1" x14ac:dyDescent="0.15">
      <c r="B17" s="20" t="s">
        <v>17</v>
      </c>
      <c r="C17" s="52">
        <v>45935</v>
      </c>
      <c r="D17" s="417"/>
      <c r="E17" s="156"/>
      <c r="F17" s="156"/>
      <c r="G17" s="156"/>
      <c r="H17" s="156"/>
      <c r="I17" s="156"/>
      <c r="J17" s="156"/>
      <c r="K17" s="156"/>
      <c r="L17" s="157"/>
      <c r="O17" s="266" t="s">
        <v>142</v>
      </c>
      <c r="P17" s="65">
        <v>14</v>
      </c>
      <c r="Q17" s="65">
        <f>COUNTIF($B$13:$L$101,"Mal. Cutanee e veneree")</f>
        <v>14</v>
      </c>
    </row>
    <row r="18" spans="2:17" ht="20.25" customHeight="1" x14ac:dyDescent="0.15">
      <c r="B18" s="48" t="s">
        <v>6</v>
      </c>
      <c r="C18" s="51">
        <v>45936</v>
      </c>
      <c r="D18" s="159" t="s">
        <v>18</v>
      </c>
      <c r="E18" s="159"/>
      <c r="F18" s="159"/>
      <c r="G18" s="159"/>
      <c r="H18" s="159"/>
      <c r="I18" s="159"/>
      <c r="J18" s="159"/>
      <c r="K18" s="159"/>
      <c r="L18" s="160"/>
      <c r="O18" s="371" t="s">
        <v>143</v>
      </c>
      <c r="P18" s="65">
        <v>22</v>
      </c>
      <c r="Q18" s="65">
        <f>COUNTIF($B$13:$L$101,"Mal. App. Digerente")</f>
        <v>22</v>
      </c>
    </row>
    <row r="19" spans="2:17" ht="20.25" customHeight="1" x14ac:dyDescent="0.15">
      <c r="B19" s="48" t="s">
        <v>10</v>
      </c>
      <c r="C19" s="55">
        <v>45937</v>
      </c>
      <c r="D19" s="154"/>
      <c r="E19" s="154"/>
      <c r="F19" s="154"/>
      <c r="G19" s="154"/>
      <c r="H19" s="154"/>
      <c r="I19" s="154"/>
      <c r="J19" s="154"/>
      <c r="K19" s="154"/>
      <c r="L19" s="161"/>
      <c r="O19" s="257" t="s">
        <v>147</v>
      </c>
      <c r="P19" s="65">
        <v>14</v>
      </c>
      <c r="Q19" s="65">
        <f>COUNTIF($B$13:$L$101,"Chir. App. Digerente")</f>
        <v>14</v>
      </c>
    </row>
    <row r="20" spans="2:17" ht="20.25" customHeight="1" x14ac:dyDescent="0.15">
      <c r="B20" s="48" t="s">
        <v>12</v>
      </c>
      <c r="C20" s="51">
        <v>45938</v>
      </c>
      <c r="D20" s="154"/>
      <c r="E20" s="154"/>
      <c r="F20" s="154"/>
      <c r="G20" s="154"/>
      <c r="H20" s="154"/>
      <c r="I20" s="154"/>
      <c r="J20" s="154"/>
      <c r="K20" s="154"/>
      <c r="L20" s="161"/>
    </row>
    <row r="21" spans="2:17" ht="20.25" customHeight="1" x14ac:dyDescent="0.15">
      <c r="B21" s="48" t="s">
        <v>13</v>
      </c>
      <c r="C21" s="51">
        <v>45939</v>
      </c>
      <c r="D21" s="154"/>
      <c r="E21" s="154"/>
      <c r="F21" s="154"/>
      <c r="G21" s="154"/>
      <c r="H21" s="154"/>
      <c r="I21" s="154"/>
      <c r="J21" s="154"/>
      <c r="K21" s="154"/>
      <c r="L21" s="161"/>
    </row>
    <row r="22" spans="2:17" ht="20.25" customHeight="1" x14ac:dyDescent="0.15">
      <c r="B22" s="48" t="s">
        <v>14</v>
      </c>
      <c r="C22" s="55">
        <v>45940</v>
      </c>
      <c r="D22" s="163"/>
      <c r="E22" s="163"/>
      <c r="F22" s="163"/>
      <c r="G22" s="163"/>
      <c r="H22" s="163"/>
      <c r="I22" s="163"/>
      <c r="J22" s="163"/>
      <c r="K22" s="163"/>
      <c r="L22" s="164"/>
    </row>
    <row r="23" spans="2:17" ht="20.25" customHeight="1" x14ac:dyDescent="0.15">
      <c r="B23" s="20" t="s">
        <v>15</v>
      </c>
      <c r="C23" s="52">
        <v>45941</v>
      </c>
      <c r="D23" s="417"/>
      <c r="E23" s="156"/>
      <c r="F23" s="156"/>
      <c r="G23" s="156"/>
      <c r="H23" s="156"/>
      <c r="I23" s="156"/>
      <c r="J23" s="156"/>
      <c r="K23" s="156"/>
      <c r="L23" s="157"/>
    </row>
    <row r="24" spans="2:17" ht="20.25" customHeight="1" x14ac:dyDescent="0.15">
      <c r="B24" s="20" t="s">
        <v>17</v>
      </c>
      <c r="C24" s="52">
        <v>45942</v>
      </c>
      <c r="D24" s="441"/>
      <c r="E24" s="172"/>
      <c r="F24" s="172"/>
      <c r="G24" s="156"/>
      <c r="H24" s="156"/>
      <c r="I24" s="172"/>
      <c r="J24" s="156"/>
      <c r="K24" s="156"/>
      <c r="L24" s="157"/>
    </row>
    <row r="25" spans="2:17" ht="20.25" customHeight="1" x14ac:dyDescent="0.15">
      <c r="B25" s="48" t="s">
        <v>6</v>
      </c>
      <c r="C25" s="55">
        <v>45943</v>
      </c>
      <c r="D25" s="439" t="s">
        <v>141</v>
      </c>
      <c r="E25" s="354" t="s">
        <v>141</v>
      </c>
      <c r="F25" s="354" t="s">
        <v>141</v>
      </c>
      <c r="G25" s="369" t="s">
        <v>140</v>
      </c>
      <c r="H25" s="369" t="s">
        <v>140</v>
      </c>
      <c r="I25" s="369" t="s">
        <v>140</v>
      </c>
      <c r="J25" s="23"/>
      <c r="K25" s="23"/>
      <c r="L25" s="44"/>
    </row>
    <row r="26" spans="2:17" ht="20.25" customHeight="1" x14ac:dyDescent="0.15">
      <c r="B26" s="48" t="s">
        <v>10</v>
      </c>
      <c r="C26" s="51">
        <v>45944</v>
      </c>
      <c r="D26" s="438" t="s">
        <v>142</v>
      </c>
      <c r="E26" s="244" t="s">
        <v>142</v>
      </c>
      <c r="F26" s="244" t="s">
        <v>142</v>
      </c>
      <c r="G26" s="369" t="s">
        <v>140</v>
      </c>
      <c r="H26" s="369" t="s">
        <v>140</v>
      </c>
      <c r="I26" s="369" t="s">
        <v>140</v>
      </c>
      <c r="J26" s="23"/>
      <c r="K26" s="23"/>
      <c r="L26" s="44"/>
    </row>
    <row r="27" spans="2:17" ht="20.25" customHeight="1" x14ac:dyDescent="0.15">
      <c r="B27" s="48" t="s">
        <v>12</v>
      </c>
      <c r="C27" s="51">
        <v>45945</v>
      </c>
      <c r="D27" s="439" t="s">
        <v>141</v>
      </c>
      <c r="E27" s="354" t="s">
        <v>141</v>
      </c>
      <c r="F27" s="354" t="s">
        <v>141</v>
      </c>
      <c r="G27" s="369" t="s">
        <v>140</v>
      </c>
      <c r="H27" s="369" t="s">
        <v>140</v>
      </c>
      <c r="I27" s="440" t="s">
        <v>140</v>
      </c>
      <c r="J27" s="23"/>
      <c r="K27" s="23"/>
      <c r="L27" s="44"/>
    </row>
    <row r="28" spans="2:17" ht="20.25" customHeight="1" x14ac:dyDescent="0.15">
      <c r="B28" s="48" t="s">
        <v>13</v>
      </c>
      <c r="C28" s="55">
        <v>45946</v>
      </c>
      <c r="D28" s="438" t="s">
        <v>142</v>
      </c>
      <c r="E28" s="244" t="s">
        <v>142</v>
      </c>
      <c r="F28" s="244" t="s">
        <v>142</v>
      </c>
      <c r="G28" s="369" t="s">
        <v>140</v>
      </c>
      <c r="H28" s="369" t="s">
        <v>140</v>
      </c>
      <c r="I28" s="16"/>
      <c r="J28" s="23"/>
      <c r="K28" s="23"/>
      <c r="L28" s="44"/>
    </row>
    <row r="29" spans="2:17" ht="20.25" customHeight="1" x14ac:dyDescent="0.15">
      <c r="B29" s="48" t="s">
        <v>14</v>
      </c>
      <c r="C29" s="51">
        <v>45947</v>
      </c>
      <c r="D29" s="442" t="s">
        <v>141</v>
      </c>
      <c r="E29" s="443" t="s">
        <v>141</v>
      </c>
      <c r="F29" s="443" t="s">
        <v>141</v>
      </c>
      <c r="G29" s="369" t="s">
        <v>140</v>
      </c>
      <c r="H29" s="369" t="s">
        <v>140</v>
      </c>
      <c r="I29" s="16"/>
      <c r="J29" s="23"/>
      <c r="K29" s="23"/>
      <c r="L29" s="44"/>
    </row>
    <row r="30" spans="2:17" ht="20.25" customHeight="1" x14ac:dyDescent="0.15">
      <c r="B30" s="20" t="s">
        <v>15</v>
      </c>
      <c r="C30" s="52">
        <v>45948</v>
      </c>
      <c r="D30" s="417"/>
      <c r="E30" s="156"/>
      <c r="F30" s="156"/>
      <c r="G30" s="156"/>
      <c r="H30" s="156"/>
      <c r="I30" s="156"/>
      <c r="J30" s="156"/>
      <c r="K30" s="156"/>
      <c r="L30" s="157"/>
    </row>
    <row r="31" spans="2:17" ht="20.25" customHeight="1" x14ac:dyDescent="0.15">
      <c r="B31" s="20" t="s">
        <v>17</v>
      </c>
      <c r="C31" s="56">
        <v>45949</v>
      </c>
      <c r="D31" s="417"/>
      <c r="E31" s="156"/>
      <c r="F31" s="156"/>
      <c r="G31" s="156"/>
      <c r="H31" s="156"/>
      <c r="I31" s="156"/>
      <c r="J31" s="156"/>
      <c r="K31" s="156"/>
      <c r="L31" s="157"/>
    </row>
    <row r="32" spans="2:17" ht="20.25" customHeight="1" x14ac:dyDescent="0.15">
      <c r="B32" s="48" t="s">
        <v>6</v>
      </c>
      <c r="C32" s="51">
        <v>45950</v>
      </c>
      <c r="D32" s="159" t="s">
        <v>18</v>
      </c>
      <c r="E32" s="159"/>
      <c r="F32" s="159"/>
      <c r="G32" s="159"/>
      <c r="H32" s="159"/>
      <c r="I32" s="159"/>
      <c r="J32" s="159"/>
      <c r="K32" s="159"/>
      <c r="L32" s="160"/>
    </row>
    <row r="33" spans="2:12" ht="20.25" customHeight="1" x14ac:dyDescent="0.15">
      <c r="B33" s="48" t="s">
        <v>10</v>
      </c>
      <c r="C33" s="51">
        <v>45951</v>
      </c>
      <c r="D33" s="154"/>
      <c r="E33" s="154"/>
      <c r="F33" s="154"/>
      <c r="G33" s="154"/>
      <c r="H33" s="154"/>
      <c r="I33" s="154"/>
      <c r="J33" s="154"/>
      <c r="K33" s="154"/>
      <c r="L33" s="161"/>
    </row>
    <row r="34" spans="2:12" ht="20.25" customHeight="1" x14ac:dyDescent="0.15">
      <c r="B34" s="48" t="s">
        <v>12</v>
      </c>
      <c r="C34" s="55">
        <v>45952</v>
      </c>
      <c r="D34" s="154"/>
      <c r="E34" s="154"/>
      <c r="F34" s="154"/>
      <c r="G34" s="154"/>
      <c r="H34" s="154"/>
      <c r="I34" s="154"/>
      <c r="J34" s="154"/>
      <c r="K34" s="154"/>
      <c r="L34" s="161"/>
    </row>
    <row r="35" spans="2:12" ht="20.25" customHeight="1" x14ac:dyDescent="0.15">
      <c r="B35" s="48" t="s">
        <v>13</v>
      </c>
      <c r="C35" s="51">
        <v>45953</v>
      </c>
      <c r="D35" s="154"/>
      <c r="E35" s="154"/>
      <c r="F35" s="154"/>
      <c r="G35" s="154"/>
      <c r="H35" s="154"/>
      <c r="I35" s="154"/>
      <c r="J35" s="154"/>
      <c r="K35" s="154"/>
      <c r="L35" s="161"/>
    </row>
    <row r="36" spans="2:12" ht="20.25" customHeight="1" x14ac:dyDescent="0.15">
      <c r="B36" s="48" t="s">
        <v>14</v>
      </c>
      <c r="C36" s="51">
        <v>45954</v>
      </c>
      <c r="D36" s="163"/>
      <c r="E36" s="163"/>
      <c r="F36" s="163"/>
      <c r="G36" s="163"/>
      <c r="H36" s="163"/>
      <c r="I36" s="163"/>
      <c r="J36" s="163"/>
      <c r="K36" s="163"/>
      <c r="L36" s="164"/>
    </row>
    <row r="37" spans="2:12" ht="20.25" customHeight="1" x14ac:dyDescent="0.15">
      <c r="B37" s="20" t="s">
        <v>15</v>
      </c>
      <c r="C37" s="56">
        <v>45955</v>
      </c>
      <c r="D37" s="417"/>
      <c r="E37" s="156"/>
      <c r="F37" s="156"/>
      <c r="G37" s="156"/>
      <c r="H37" s="156"/>
      <c r="I37" s="156"/>
      <c r="J37" s="156"/>
      <c r="K37" s="156"/>
      <c r="L37" s="157"/>
    </row>
    <row r="38" spans="2:12" ht="20.25" customHeight="1" x14ac:dyDescent="0.15">
      <c r="B38" s="20" t="s">
        <v>17</v>
      </c>
      <c r="C38" s="52">
        <v>45956</v>
      </c>
      <c r="D38" s="441"/>
      <c r="E38" s="172"/>
      <c r="F38" s="172"/>
      <c r="G38" s="156"/>
      <c r="H38" s="156"/>
      <c r="I38" s="156"/>
      <c r="J38" s="156"/>
      <c r="K38" s="156"/>
      <c r="L38" s="157"/>
    </row>
    <row r="39" spans="2:12" ht="20.25" customHeight="1" x14ac:dyDescent="0.15">
      <c r="B39" s="48" t="s">
        <v>6</v>
      </c>
      <c r="C39" s="51">
        <v>45957</v>
      </c>
      <c r="D39" s="439" t="s">
        <v>141</v>
      </c>
      <c r="E39" s="354" t="s">
        <v>141</v>
      </c>
      <c r="F39" s="354" t="s">
        <v>141</v>
      </c>
      <c r="G39" s="15" t="s">
        <v>146</v>
      </c>
      <c r="H39" s="15" t="s">
        <v>146</v>
      </c>
      <c r="I39" s="15" t="s">
        <v>146</v>
      </c>
      <c r="J39" s="23"/>
      <c r="K39" s="23"/>
      <c r="L39" s="44"/>
    </row>
    <row r="40" spans="2:12" ht="20.25" customHeight="1" x14ac:dyDescent="0.15">
      <c r="B40" s="48" t="s">
        <v>10</v>
      </c>
      <c r="C40" s="55">
        <v>45958</v>
      </c>
      <c r="D40" s="438" t="s">
        <v>142</v>
      </c>
      <c r="E40" s="244" t="s">
        <v>142</v>
      </c>
      <c r="F40" s="244" t="s">
        <v>142</v>
      </c>
      <c r="G40" s="357" t="s">
        <v>147</v>
      </c>
      <c r="H40" s="357" t="s">
        <v>147</v>
      </c>
      <c r="I40" s="357" t="s">
        <v>147</v>
      </c>
      <c r="J40" s="374"/>
      <c r="K40" s="374"/>
      <c r="L40" s="444"/>
    </row>
    <row r="41" spans="2:12" ht="20.25" customHeight="1" x14ac:dyDescent="0.15">
      <c r="B41" s="48" t="s">
        <v>12</v>
      </c>
      <c r="C41" s="51">
        <v>45959</v>
      </c>
      <c r="D41" s="439" t="s">
        <v>141</v>
      </c>
      <c r="E41" s="354" t="s">
        <v>141</v>
      </c>
      <c r="F41" s="354" t="s">
        <v>141</v>
      </c>
      <c r="G41" s="15" t="s">
        <v>146</v>
      </c>
      <c r="H41" s="15" t="s">
        <v>146</v>
      </c>
      <c r="I41" s="15" t="s">
        <v>146</v>
      </c>
      <c r="J41" s="23"/>
      <c r="K41" s="23"/>
      <c r="L41" s="44"/>
    </row>
    <row r="42" spans="2:12" ht="20.25" customHeight="1" x14ac:dyDescent="0.15">
      <c r="B42" s="48" t="s">
        <v>13</v>
      </c>
      <c r="C42" s="51">
        <v>45960</v>
      </c>
      <c r="D42" s="438" t="s">
        <v>142</v>
      </c>
      <c r="E42" s="244" t="s">
        <v>142</v>
      </c>
      <c r="F42" s="357" t="s">
        <v>147</v>
      </c>
      <c r="G42" s="357" t="s">
        <v>147</v>
      </c>
      <c r="H42" s="357" t="s">
        <v>147</v>
      </c>
      <c r="I42" s="23"/>
      <c r="J42" s="16"/>
      <c r="K42" s="17" t="s">
        <v>148</v>
      </c>
      <c r="L42" s="31" t="s">
        <v>148</v>
      </c>
    </row>
    <row r="43" spans="2:12" ht="20.25" customHeight="1" x14ac:dyDescent="0.15">
      <c r="B43" s="48" t="s">
        <v>14</v>
      </c>
      <c r="C43" s="55">
        <v>45961</v>
      </c>
      <c r="D43" s="442" t="s">
        <v>141</v>
      </c>
      <c r="E43" s="443" t="s">
        <v>141</v>
      </c>
      <c r="F43" s="443" t="s">
        <v>141</v>
      </c>
      <c r="G43" s="15" t="s">
        <v>146</v>
      </c>
      <c r="H43" s="15" t="s">
        <v>146</v>
      </c>
      <c r="I43" s="15" t="s">
        <v>146</v>
      </c>
      <c r="J43" s="16"/>
      <c r="K43" s="17" t="s">
        <v>148</v>
      </c>
      <c r="L43" s="31" t="s">
        <v>148</v>
      </c>
    </row>
    <row r="44" spans="2:12" ht="20.25" customHeight="1" x14ac:dyDescent="0.15">
      <c r="B44" s="20" t="s">
        <v>15</v>
      </c>
      <c r="C44" s="52">
        <v>45962</v>
      </c>
      <c r="D44" s="417"/>
      <c r="E44" s="156"/>
      <c r="F44" s="156"/>
      <c r="G44" s="156"/>
      <c r="H44" s="156"/>
      <c r="I44" s="156"/>
      <c r="J44" s="156"/>
      <c r="K44" s="156"/>
      <c r="L44" s="157"/>
    </row>
    <row r="45" spans="2:12" ht="20.25" customHeight="1" x14ac:dyDescent="0.15">
      <c r="B45" s="20" t="s">
        <v>17</v>
      </c>
      <c r="C45" s="52">
        <v>45963</v>
      </c>
      <c r="D45" s="417"/>
      <c r="E45" s="156"/>
      <c r="F45" s="156"/>
      <c r="G45" s="156"/>
      <c r="H45" s="156"/>
      <c r="I45" s="156"/>
      <c r="J45" s="156"/>
      <c r="K45" s="156"/>
      <c r="L45" s="157"/>
    </row>
    <row r="46" spans="2:12" ht="20.25" customHeight="1" x14ac:dyDescent="0.15">
      <c r="B46" s="48" t="s">
        <v>6</v>
      </c>
      <c r="C46" s="55">
        <v>45964</v>
      </c>
      <c r="D46" s="159" t="s">
        <v>18</v>
      </c>
      <c r="E46" s="159"/>
      <c r="F46" s="159"/>
      <c r="G46" s="159"/>
      <c r="H46" s="159"/>
      <c r="I46" s="159"/>
      <c r="J46" s="159"/>
      <c r="K46" s="159"/>
      <c r="L46" s="160"/>
    </row>
    <row r="47" spans="2:12" ht="20.25" customHeight="1" x14ac:dyDescent="0.15">
      <c r="B47" s="48" t="s">
        <v>10</v>
      </c>
      <c r="C47" s="51">
        <v>45965</v>
      </c>
      <c r="D47" s="154"/>
      <c r="E47" s="154"/>
      <c r="F47" s="154"/>
      <c r="G47" s="154"/>
      <c r="H47" s="154"/>
      <c r="I47" s="154"/>
      <c r="J47" s="154"/>
      <c r="K47" s="154"/>
      <c r="L47" s="161"/>
    </row>
    <row r="48" spans="2:12" ht="20.25" customHeight="1" x14ac:dyDescent="0.15">
      <c r="B48" s="48" t="s">
        <v>12</v>
      </c>
      <c r="C48" s="51">
        <v>45966</v>
      </c>
      <c r="D48" s="154"/>
      <c r="E48" s="154"/>
      <c r="F48" s="154"/>
      <c r="G48" s="154"/>
      <c r="H48" s="154"/>
      <c r="I48" s="154"/>
      <c r="J48" s="154"/>
      <c r="K48" s="154"/>
      <c r="L48" s="161"/>
    </row>
    <row r="49" spans="2:14" ht="20.25" customHeight="1" x14ac:dyDescent="0.15">
      <c r="B49" s="48" t="s">
        <v>13</v>
      </c>
      <c r="C49" s="55">
        <v>45967</v>
      </c>
      <c r="D49" s="154"/>
      <c r="E49" s="154"/>
      <c r="F49" s="154"/>
      <c r="G49" s="154"/>
      <c r="H49" s="154"/>
      <c r="I49" s="154"/>
      <c r="J49" s="154"/>
      <c r="K49" s="154"/>
      <c r="L49" s="161"/>
    </row>
    <row r="50" spans="2:14" ht="20.25" customHeight="1" x14ac:dyDescent="0.15">
      <c r="B50" s="48" t="s">
        <v>14</v>
      </c>
      <c r="C50" s="51">
        <v>45968</v>
      </c>
      <c r="D50" s="163"/>
      <c r="E50" s="163"/>
      <c r="F50" s="163"/>
      <c r="G50" s="163"/>
      <c r="H50" s="163"/>
      <c r="I50" s="163"/>
      <c r="J50" s="163"/>
      <c r="K50" s="163"/>
      <c r="L50" s="164"/>
    </row>
    <row r="51" spans="2:14" ht="20.25" customHeight="1" x14ac:dyDescent="0.15">
      <c r="B51" s="20" t="s">
        <v>15</v>
      </c>
      <c r="C51" s="52">
        <v>45969</v>
      </c>
      <c r="D51" s="417"/>
      <c r="E51" s="156"/>
      <c r="F51" s="156"/>
      <c r="G51" s="156"/>
      <c r="H51" s="156"/>
      <c r="I51" s="156"/>
      <c r="J51" s="156"/>
      <c r="K51" s="156"/>
      <c r="L51" s="157"/>
    </row>
    <row r="52" spans="2:14" ht="20.25" customHeight="1" x14ac:dyDescent="0.15">
      <c r="B52" s="20" t="s">
        <v>17</v>
      </c>
      <c r="C52" s="56">
        <v>45970</v>
      </c>
      <c r="D52" s="417"/>
      <c r="E52" s="156"/>
      <c r="F52" s="156"/>
      <c r="G52" s="156"/>
      <c r="H52" s="156"/>
      <c r="I52" s="156"/>
      <c r="J52" s="156"/>
      <c r="K52" s="156"/>
      <c r="L52" s="157"/>
    </row>
    <row r="53" spans="2:14" ht="20.25" customHeight="1" x14ac:dyDescent="0.15">
      <c r="B53" s="48" t="s">
        <v>6</v>
      </c>
      <c r="C53" s="51">
        <v>45971</v>
      </c>
      <c r="D53" s="439" t="s">
        <v>141</v>
      </c>
      <c r="E53" s="354" t="s">
        <v>141</v>
      </c>
      <c r="F53" s="354" t="s">
        <v>141</v>
      </c>
      <c r="G53" s="15" t="s">
        <v>146</v>
      </c>
      <c r="H53" s="15" t="s">
        <v>146</v>
      </c>
      <c r="I53" s="15" t="s">
        <v>146</v>
      </c>
      <c r="J53" s="23"/>
      <c r="K53" s="17" t="s">
        <v>148</v>
      </c>
      <c r="L53" s="31" t="s">
        <v>148</v>
      </c>
    </row>
    <row r="54" spans="2:14" ht="20.25" customHeight="1" x14ac:dyDescent="0.15">
      <c r="B54" s="48" t="s">
        <v>10</v>
      </c>
      <c r="C54" s="51">
        <v>45972</v>
      </c>
      <c r="D54" s="445" t="s">
        <v>143</v>
      </c>
      <c r="E54" s="356" t="s">
        <v>143</v>
      </c>
      <c r="F54" s="356" t="s">
        <v>143</v>
      </c>
      <c r="G54" s="357" t="s">
        <v>147</v>
      </c>
      <c r="H54" s="357" t="s">
        <v>147</v>
      </c>
      <c r="I54" s="357" t="s">
        <v>147</v>
      </c>
      <c r="J54" s="16"/>
      <c r="K54" s="17" t="s">
        <v>148</v>
      </c>
      <c r="L54" s="31" t="s">
        <v>148</v>
      </c>
    </row>
    <row r="55" spans="2:14" ht="20.25" customHeight="1" x14ac:dyDescent="0.15">
      <c r="B55" s="48" t="s">
        <v>12</v>
      </c>
      <c r="C55" s="55">
        <v>45973</v>
      </c>
      <c r="D55" s="439" t="s">
        <v>141</v>
      </c>
      <c r="E55" s="354" t="s">
        <v>141</v>
      </c>
      <c r="F55" s="354" t="s">
        <v>141</v>
      </c>
      <c r="G55" s="15" t="s">
        <v>146</v>
      </c>
      <c r="H55" s="15" t="s">
        <v>146</v>
      </c>
      <c r="I55" s="15" t="s">
        <v>146</v>
      </c>
      <c r="J55" s="16"/>
      <c r="K55" s="17" t="s">
        <v>148</v>
      </c>
      <c r="L55" s="31" t="s">
        <v>148</v>
      </c>
    </row>
    <row r="56" spans="2:14" ht="20.25" customHeight="1" x14ac:dyDescent="0.15">
      <c r="B56" s="48" t="s">
        <v>13</v>
      </c>
      <c r="C56" s="51">
        <v>45974</v>
      </c>
      <c r="D56" s="445" t="s">
        <v>143</v>
      </c>
      <c r="E56" s="356" t="s">
        <v>143</v>
      </c>
      <c r="F56" s="356" t="s">
        <v>143</v>
      </c>
      <c r="G56" s="357" t="s">
        <v>147</v>
      </c>
      <c r="H56" s="357" t="s">
        <v>147</v>
      </c>
      <c r="I56" s="357" t="s">
        <v>147</v>
      </c>
      <c r="J56" s="16"/>
      <c r="K56" s="17" t="s">
        <v>148</v>
      </c>
      <c r="L56" s="31" t="s">
        <v>148</v>
      </c>
    </row>
    <row r="57" spans="2:14" ht="20.25" customHeight="1" x14ac:dyDescent="0.15">
      <c r="B57" s="48" t="s">
        <v>14</v>
      </c>
      <c r="C57" s="51">
        <v>45975</v>
      </c>
      <c r="D57" s="439" t="s">
        <v>141</v>
      </c>
      <c r="E57" s="354" t="s">
        <v>141</v>
      </c>
      <c r="F57" s="354" t="s">
        <v>141</v>
      </c>
      <c r="G57" s="15" t="s">
        <v>146</v>
      </c>
      <c r="H57" s="15" t="s">
        <v>146</v>
      </c>
      <c r="I57" s="15" t="s">
        <v>146</v>
      </c>
      <c r="J57" s="16"/>
      <c r="K57" s="17" t="s">
        <v>148</v>
      </c>
      <c r="L57" s="31" t="s">
        <v>148</v>
      </c>
    </row>
    <row r="58" spans="2:14" ht="20.25" customHeight="1" x14ac:dyDescent="0.15">
      <c r="B58" s="20" t="s">
        <v>15</v>
      </c>
      <c r="C58" s="56">
        <v>45976</v>
      </c>
      <c r="D58" s="417"/>
      <c r="E58" s="156"/>
      <c r="F58" s="156"/>
      <c r="G58" s="156"/>
      <c r="H58" s="156"/>
      <c r="I58" s="156"/>
      <c r="J58" s="156"/>
      <c r="K58" s="156"/>
      <c r="L58" s="157"/>
    </row>
    <row r="59" spans="2:14" ht="20.25" customHeight="1" x14ac:dyDescent="0.15">
      <c r="B59" s="20" t="s">
        <v>17</v>
      </c>
      <c r="C59" s="52">
        <v>45977</v>
      </c>
      <c r="D59" s="417"/>
      <c r="E59" s="156"/>
      <c r="F59" s="156"/>
      <c r="G59" s="156"/>
      <c r="H59" s="156"/>
      <c r="I59" s="156"/>
      <c r="J59" s="156"/>
      <c r="K59" s="156"/>
      <c r="L59" s="157"/>
    </row>
    <row r="60" spans="2:14" ht="20.25" customHeight="1" x14ac:dyDescent="0.15">
      <c r="B60" s="48" t="s">
        <v>6</v>
      </c>
      <c r="C60" s="51">
        <v>45978</v>
      </c>
      <c r="D60" s="159" t="s">
        <v>18</v>
      </c>
      <c r="E60" s="159"/>
      <c r="F60" s="159"/>
      <c r="G60" s="159"/>
      <c r="H60" s="159"/>
      <c r="I60" s="159"/>
      <c r="J60" s="159"/>
      <c r="K60" s="159"/>
      <c r="L60" s="160"/>
    </row>
    <row r="61" spans="2:14" ht="20.25" customHeight="1" x14ac:dyDescent="0.15">
      <c r="B61" s="48" t="s">
        <v>10</v>
      </c>
      <c r="C61" s="55">
        <v>45979</v>
      </c>
      <c r="D61" s="154"/>
      <c r="E61" s="154"/>
      <c r="F61" s="154"/>
      <c r="G61" s="154"/>
      <c r="H61" s="154"/>
      <c r="I61" s="154"/>
      <c r="J61" s="154"/>
      <c r="K61" s="154"/>
      <c r="L61" s="161"/>
    </row>
    <row r="62" spans="2:14" ht="20.25" customHeight="1" x14ac:dyDescent="0.15">
      <c r="B62" s="48" t="s">
        <v>12</v>
      </c>
      <c r="C62" s="51">
        <v>45980</v>
      </c>
      <c r="D62" s="154"/>
      <c r="E62" s="154"/>
      <c r="F62" s="154"/>
      <c r="G62" s="154"/>
      <c r="H62" s="154"/>
      <c r="I62" s="154"/>
      <c r="J62" s="154"/>
      <c r="K62" s="154"/>
      <c r="L62" s="161"/>
      <c r="M62" s="285"/>
      <c r="N62" s="285"/>
    </row>
    <row r="63" spans="2:14" ht="20.25" customHeight="1" x14ac:dyDescent="0.15">
      <c r="B63" s="48" t="s">
        <v>13</v>
      </c>
      <c r="C63" s="51">
        <v>45981</v>
      </c>
      <c r="D63" s="154"/>
      <c r="E63" s="154"/>
      <c r="F63" s="154"/>
      <c r="G63" s="154"/>
      <c r="H63" s="154"/>
      <c r="I63" s="154"/>
      <c r="J63" s="154"/>
      <c r="K63" s="154"/>
      <c r="L63" s="161"/>
      <c r="M63" s="285"/>
      <c r="N63" s="285"/>
    </row>
    <row r="64" spans="2:14" ht="20.25" customHeight="1" x14ac:dyDescent="0.15">
      <c r="B64" s="48" t="s">
        <v>14</v>
      </c>
      <c r="C64" s="55">
        <v>45982</v>
      </c>
      <c r="D64" s="163"/>
      <c r="E64" s="163"/>
      <c r="F64" s="163"/>
      <c r="G64" s="163"/>
      <c r="H64" s="163"/>
      <c r="I64" s="163"/>
      <c r="J64" s="163"/>
      <c r="K64" s="163"/>
      <c r="L64" s="164"/>
      <c r="M64" s="285"/>
      <c r="N64" s="285"/>
    </row>
    <row r="65" spans="2:14" ht="20.25" customHeight="1" x14ac:dyDescent="0.15">
      <c r="B65" s="20" t="s">
        <v>15</v>
      </c>
      <c r="C65" s="52">
        <v>45983</v>
      </c>
      <c r="D65" s="417"/>
      <c r="E65" s="156"/>
      <c r="F65" s="156"/>
      <c r="G65" s="156"/>
      <c r="H65" s="156"/>
      <c r="I65" s="156"/>
      <c r="J65" s="156"/>
      <c r="K65" s="156"/>
      <c r="L65" s="157"/>
      <c r="M65" s="285"/>
      <c r="N65" s="285"/>
    </row>
    <row r="66" spans="2:14" ht="20.25" customHeight="1" x14ac:dyDescent="0.15">
      <c r="B66" s="20" t="s">
        <v>17</v>
      </c>
      <c r="C66" s="52">
        <v>45984</v>
      </c>
      <c r="D66" s="417"/>
      <c r="E66" s="156"/>
      <c r="F66" s="156"/>
      <c r="G66" s="156"/>
      <c r="H66" s="156"/>
      <c r="I66" s="156"/>
      <c r="J66" s="156"/>
      <c r="K66" s="156"/>
      <c r="L66" s="157"/>
      <c r="M66" s="285"/>
      <c r="N66" s="285"/>
    </row>
    <row r="67" spans="2:14" ht="20.25" customHeight="1" x14ac:dyDescent="0.15">
      <c r="B67" s="48" t="s">
        <v>6</v>
      </c>
      <c r="C67" s="55">
        <v>45985</v>
      </c>
      <c r="D67" s="439" t="s">
        <v>141</v>
      </c>
      <c r="E67" s="354" t="s">
        <v>141</v>
      </c>
      <c r="F67" s="15" t="s">
        <v>146</v>
      </c>
      <c r="G67" s="15" t="s">
        <v>146</v>
      </c>
      <c r="H67" s="15" t="s">
        <v>146</v>
      </c>
      <c r="J67" s="370" t="s">
        <v>145</v>
      </c>
      <c r="K67" s="446" t="s">
        <v>145</v>
      </c>
      <c r="L67" s="283"/>
    </row>
    <row r="68" spans="2:14" ht="20.25" customHeight="1" x14ac:dyDescent="0.15">
      <c r="B68" s="48" t="s">
        <v>10</v>
      </c>
      <c r="C68" s="51">
        <v>45986</v>
      </c>
      <c r="D68" s="445" t="s">
        <v>143</v>
      </c>
      <c r="E68" s="356" t="s">
        <v>143</v>
      </c>
      <c r="F68" s="356" t="s">
        <v>143</v>
      </c>
      <c r="G68" s="357" t="s">
        <v>147</v>
      </c>
      <c r="H68" s="357" t="s">
        <v>147</v>
      </c>
      <c r="J68" s="16"/>
      <c r="K68" s="16"/>
      <c r="L68" s="18"/>
    </row>
    <row r="69" spans="2:14" ht="20.25" customHeight="1" x14ac:dyDescent="0.15">
      <c r="B69" s="48" t="s">
        <v>12</v>
      </c>
      <c r="C69" s="51">
        <v>45987</v>
      </c>
      <c r="D69" s="439" t="s">
        <v>141</v>
      </c>
      <c r="E69" s="354" t="s">
        <v>141</v>
      </c>
      <c r="F69" s="15" t="s">
        <v>146</v>
      </c>
      <c r="G69" s="15" t="s">
        <v>146</v>
      </c>
      <c r="H69" s="15" t="s">
        <v>146</v>
      </c>
      <c r="J69" s="370" t="s">
        <v>145</v>
      </c>
      <c r="K69" s="370" t="s">
        <v>145</v>
      </c>
      <c r="L69" s="404" t="s">
        <v>145</v>
      </c>
    </row>
    <row r="70" spans="2:14" ht="20.25" customHeight="1" x14ac:dyDescent="0.15">
      <c r="B70" s="48" t="s">
        <v>13</v>
      </c>
      <c r="C70" s="55">
        <v>45988</v>
      </c>
      <c r="D70" s="445" t="s">
        <v>143</v>
      </c>
      <c r="E70" s="356" t="s">
        <v>143</v>
      </c>
      <c r="F70" s="356" t="s">
        <v>143</v>
      </c>
      <c r="G70" s="15" t="s">
        <v>146</v>
      </c>
      <c r="H70" s="15" t="s">
        <v>146</v>
      </c>
      <c r="I70" s="15" t="s">
        <v>146</v>
      </c>
      <c r="J70" s="16"/>
      <c r="K70" s="16"/>
      <c r="L70" s="18"/>
    </row>
    <row r="71" spans="2:14" ht="20.25" customHeight="1" x14ac:dyDescent="0.15">
      <c r="B71" s="48" t="s">
        <v>14</v>
      </c>
      <c r="C71" s="51">
        <v>45989</v>
      </c>
      <c r="D71" s="445" t="s">
        <v>143</v>
      </c>
      <c r="E71" s="356" t="s">
        <v>143</v>
      </c>
      <c r="F71" s="15" t="s">
        <v>146</v>
      </c>
      <c r="G71" s="15" t="s">
        <v>146</v>
      </c>
      <c r="H71" s="15" t="s">
        <v>146</v>
      </c>
      <c r="J71" s="370" t="s">
        <v>145</v>
      </c>
      <c r="K71" s="446" t="s">
        <v>145</v>
      </c>
      <c r="L71" s="283"/>
    </row>
    <row r="72" spans="2:14" ht="20.25" customHeight="1" x14ac:dyDescent="0.15">
      <c r="B72" s="20" t="s">
        <v>15</v>
      </c>
      <c r="C72" s="52">
        <v>45990</v>
      </c>
      <c r="D72" s="417"/>
      <c r="E72" s="156"/>
      <c r="F72" s="156"/>
      <c r="G72" s="156"/>
      <c r="H72" s="156"/>
      <c r="I72" s="156"/>
      <c r="J72" s="156"/>
      <c r="K72" s="156"/>
      <c r="L72" s="157"/>
    </row>
    <row r="73" spans="2:14" ht="20.25" customHeight="1" x14ac:dyDescent="0.15">
      <c r="B73" s="20" t="s">
        <v>17</v>
      </c>
      <c r="C73" s="56">
        <v>45991</v>
      </c>
      <c r="D73" s="417"/>
      <c r="E73" s="156"/>
      <c r="F73" s="156"/>
      <c r="G73" s="156"/>
      <c r="H73" s="156"/>
      <c r="I73" s="156"/>
      <c r="J73" s="156"/>
      <c r="K73" s="156"/>
      <c r="L73" s="157"/>
    </row>
    <row r="74" spans="2:14" ht="20.25" customHeight="1" x14ac:dyDescent="0.15">
      <c r="B74" s="48" t="s">
        <v>6</v>
      </c>
      <c r="C74" s="51">
        <v>45992</v>
      </c>
      <c r="D74" s="159" t="s">
        <v>18</v>
      </c>
      <c r="E74" s="159"/>
      <c r="F74" s="159"/>
      <c r="G74" s="159"/>
      <c r="H74" s="159"/>
      <c r="I74" s="159"/>
      <c r="J74" s="159"/>
      <c r="K74" s="159"/>
      <c r="L74" s="160"/>
    </row>
    <row r="75" spans="2:14" ht="20.25" customHeight="1" x14ac:dyDescent="0.15">
      <c r="B75" s="48" t="s">
        <v>10</v>
      </c>
      <c r="C75" s="51">
        <v>45993</v>
      </c>
      <c r="D75" s="154"/>
      <c r="E75" s="154"/>
      <c r="F75" s="154"/>
      <c r="G75" s="154"/>
      <c r="H75" s="154"/>
      <c r="I75" s="154"/>
      <c r="J75" s="154"/>
      <c r="K75" s="154"/>
      <c r="L75" s="161"/>
    </row>
    <row r="76" spans="2:14" ht="20.25" customHeight="1" x14ac:dyDescent="0.15">
      <c r="B76" s="48" t="s">
        <v>12</v>
      </c>
      <c r="C76" s="55">
        <v>45994</v>
      </c>
      <c r="D76" s="154"/>
      <c r="E76" s="154"/>
      <c r="F76" s="154"/>
      <c r="G76" s="154"/>
      <c r="H76" s="154"/>
      <c r="I76" s="154"/>
      <c r="J76" s="154"/>
      <c r="K76" s="154"/>
      <c r="L76" s="161"/>
    </row>
    <row r="77" spans="2:14" ht="20.25" customHeight="1" x14ac:dyDescent="0.15">
      <c r="B77" s="48" t="s">
        <v>13</v>
      </c>
      <c r="C77" s="51">
        <v>45995</v>
      </c>
      <c r="D77" s="154"/>
      <c r="E77" s="154"/>
      <c r="F77" s="154"/>
      <c r="G77" s="154"/>
      <c r="H77" s="154"/>
      <c r="I77" s="154"/>
      <c r="J77" s="154"/>
      <c r="K77" s="154"/>
      <c r="L77" s="161"/>
    </row>
    <row r="78" spans="2:14" ht="20.25" customHeight="1" x14ac:dyDescent="0.15">
      <c r="B78" s="48" t="s">
        <v>14</v>
      </c>
      <c r="C78" s="51">
        <v>45996</v>
      </c>
      <c r="D78" s="163"/>
      <c r="E78" s="163"/>
      <c r="F78" s="163"/>
      <c r="G78" s="163"/>
      <c r="H78" s="163"/>
      <c r="I78" s="163"/>
      <c r="J78" s="163"/>
      <c r="K78" s="163"/>
      <c r="L78" s="164"/>
    </row>
    <row r="79" spans="2:14" ht="20.25" customHeight="1" x14ac:dyDescent="0.15">
      <c r="B79" s="20" t="s">
        <v>15</v>
      </c>
      <c r="C79" s="56">
        <v>45997</v>
      </c>
      <c r="D79" s="417"/>
      <c r="E79" s="156"/>
      <c r="F79" s="156"/>
      <c r="G79" s="156"/>
      <c r="H79" s="156"/>
      <c r="I79" s="156"/>
      <c r="J79" s="156"/>
      <c r="K79" s="156"/>
      <c r="L79" s="157"/>
    </row>
    <row r="80" spans="2:14" ht="20.25" customHeight="1" x14ac:dyDescent="0.15">
      <c r="B80" s="20" t="s">
        <v>17</v>
      </c>
      <c r="C80" s="52">
        <v>45998</v>
      </c>
      <c r="D80" s="417"/>
      <c r="E80" s="156"/>
      <c r="F80" s="156"/>
      <c r="G80" s="156"/>
      <c r="H80" s="156"/>
      <c r="I80" s="156"/>
      <c r="J80" s="156"/>
      <c r="K80" s="156"/>
      <c r="L80" s="157"/>
    </row>
    <row r="81" spans="2:12" ht="20.25" customHeight="1" x14ac:dyDescent="0.15">
      <c r="B81" s="20" t="s">
        <v>6</v>
      </c>
      <c r="C81" s="52">
        <v>45999</v>
      </c>
      <c r="D81" s="417"/>
      <c r="E81" s="156"/>
      <c r="F81" s="156"/>
      <c r="G81" s="156"/>
      <c r="H81" s="156"/>
      <c r="I81" s="156"/>
      <c r="J81" s="156"/>
      <c r="K81" s="156"/>
      <c r="L81" s="157"/>
    </row>
    <row r="82" spans="2:12" ht="20.25" customHeight="1" x14ac:dyDescent="0.15">
      <c r="B82" s="48" t="s">
        <v>10</v>
      </c>
      <c r="C82" s="55">
        <v>46000</v>
      </c>
      <c r="D82" s="445" t="s">
        <v>143</v>
      </c>
      <c r="E82" s="356" t="s">
        <v>143</v>
      </c>
      <c r="F82" s="356" t="s">
        <v>143</v>
      </c>
      <c r="G82" s="15" t="s">
        <v>146</v>
      </c>
      <c r="H82" s="15" t="s">
        <v>146</v>
      </c>
      <c r="J82" s="16"/>
      <c r="K82" s="16"/>
      <c r="L82" s="18"/>
    </row>
    <row r="83" spans="2:12" ht="20.25" customHeight="1" x14ac:dyDescent="0.15">
      <c r="B83" s="48" t="s">
        <v>12</v>
      </c>
      <c r="C83" s="51">
        <v>46001</v>
      </c>
      <c r="D83" s="445" t="s">
        <v>143</v>
      </c>
      <c r="E83" s="356" t="s">
        <v>143</v>
      </c>
      <c r="F83" s="356" t="s">
        <v>143</v>
      </c>
      <c r="G83" s="15" t="s">
        <v>146</v>
      </c>
      <c r="H83" s="15" t="s">
        <v>146</v>
      </c>
      <c r="I83" s="23"/>
      <c r="J83" s="16"/>
      <c r="K83" s="16"/>
      <c r="L83" s="18"/>
    </row>
    <row r="84" spans="2:12" ht="20.25" customHeight="1" x14ac:dyDescent="0.15">
      <c r="B84" s="48" t="s">
        <v>13</v>
      </c>
      <c r="C84" s="51">
        <v>46002</v>
      </c>
      <c r="D84" s="445" t="s">
        <v>143</v>
      </c>
      <c r="E84" s="356" t="s">
        <v>143</v>
      </c>
      <c r="F84" s="15" t="s">
        <v>146</v>
      </c>
      <c r="G84" s="15" t="s">
        <v>146</v>
      </c>
      <c r="H84" s="15" t="s">
        <v>146</v>
      </c>
      <c r="J84" s="16"/>
      <c r="K84" s="16"/>
      <c r="L84" s="18"/>
    </row>
    <row r="85" spans="2:12" ht="20.25" customHeight="1" x14ac:dyDescent="0.15">
      <c r="B85" s="48" t="s">
        <v>14</v>
      </c>
      <c r="C85" s="55">
        <v>46003</v>
      </c>
      <c r="D85" s="447"/>
      <c r="F85" s="23"/>
      <c r="I85" s="16"/>
      <c r="J85" s="16"/>
      <c r="K85" s="16"/>
      <c r="L85" s="18"/>
    </row>
    <row r="86" spans="2:12" ht="20.25" customHeight="1" x14ac:dyDescent="0.15">
      <c r="B86" s="20" t="s">
        <v>15</v>
      </c>
      <c r="C86" s="52">
        <v>46004</v>
      </c>
      <c r="D86" s="417"/>
      <c r="E86" s="156"/>
      <c r="F86" s="156"/>
      <c r="G86" s="156"/>
      <c r="H86" s="156"/>
      <c r="I86" s="156"/>
      <c r="J86" s="156"/>
      <c r="K86" s="156"/>
      <c r="L86" s="157"/>
    </row>
    <row r="87" spans="2:12" ht="20.25" customHeight="1" thickBot="1" x14ac:dyDescent="0.2">
      <c r="B87" s="69" t="s">
        <v>17</v>
      </c>
      <c r="C87" s="448">
        <v>46005</v>
      </c>
      <c r="D87" s="449"/>
      <c r="E87" s="449"/>
      <c r="F87" s="449"/>
      <c r="G87" s="449"/>
      <c r="H87" s="449"/>
      <c r="I87" s="449"/>
      <c r="J87" s="449"/>
      <c r="K87" s="449"/>
      <c r="L87" s="450"/>
    </row>
    <row r="88" spans="2:12" ht="20.25" customHeight="1" x14ac:dyDescent="0.15">
      <c r="B88" s="165" t="s">
        <v>51</v>
      </c>
      <c r="C88" s="166"/>
      <c r="D88" s="166"/>
      <c r="E88" s="166"/>
      <c r="F88" s="166"/>
      <c r="G88" s="166"/>
      <c r="H88" s="166"/>
      <c r="I88" s="166"/>
      <c r="J88" s="166"/>
      <c r="K88" s="166"/>
      <c r="L88" s="167"/>
    </row>
    <row r="89" spans="2:12" ht="20.25" customHeight="1" thickBot="1" x14ac:dyDescent="0.2">
      <c r="B89" s="168"/>
      <c r="C89" s="169"/>
      <c r="D89" s="169"/>
      <c r="E89" s="169"/>
      <c r="F89" s="169"/>
      <c r="G89" s="169"/>
      <c r="H89" s="169"/>
      <c r="I89" s="169"/>
      <c r="J89" s="169"/>
      <c r="K89" s="169"/>
      <c r="L89" s="170"/>
    </row>
    <row r="90" spans="2:12" ht="20.25" customHeight="1" x14ac:dyDescent="0.15">
      <c r="B90" s="6" t="s">
        <v>12</v>
      </c>
      <c r="C90" s="7">
        <v>46029</v>
      </c>
      <c r="D90" s="151" t="s">
        <v>18</v>
      </c>
      <c r="E90" s="152"/>
      <c r="F90" s="152"/>
      <c r="G90" s="152"/>
      <c r="H90" s="152"/>
      <c r="I90" s="152"/>
      <c r="J90" s="152"/>
      <c r="K90" s="152"/>
      <c r="L90" s="193"/>
    </row>
    <row r="91" spans="2:12" ht="20.25" customHeight="1" x14ac:dyDescent="0.15">
      <c r="B91" s="6" t="s">
        <v>13</v>
      </c>
      <c r="C91" s="7">
        <v>46030</v>
      </c>
      <c r="D91" s="153"/>
      <c r="E91" s="154"/>
      <c r="F91" s="154"/>
      <c r="G91" s="154"/>
      <c r="H91" s="154"/>
      <c r="I91" s="154"/>
      <c r="J91" s="154"/>
      <c r="K91" s="154"/>
      <c r="L91" s="161"/>
    </row>
    <row r="92" spans="2:12" ht="20.25" customHeight="1" x14ac:dyDescent="0.15">
      <c r="B92" s="6" t="s">
        <v>14</v>
      </c>
      <c r="C92" s="7">
        <v>46031</v>
      </c>
      <c r="D92" s="162"/>
      <c r="E92" s="163"/>
      <c r="F92" s="163"/>
      <c r="G92" s="163"/>
      <c r="H92" s="163"/>
      <c r="I92" s="163"/>
      <c r="J92" s="163"/>
      <c r="K92" s="163"/>
      <c r="L92" s="164"/>
    </row>
    <row r="93" spans="2:12" ht="20.25" customHeight="1" x14ac:dyDescent="0.15">
      <c r="B93" s="35" t="s">
        <v>15</v>
      </c>
      <c r="C93" s="34">
        <v>46032</v>
      </c>
      <c r="D93" s="183"/>
      <c r="E93" s="188"/>
      <c r="F93" s="188"/>
      <c r="G93" s="188"/>
      <c r="H93" s="188"/>
      <c r="I93" s="188"/>
      <c r="J93" s="188"/>
      <c r="K93" s="188"/>
      <c r="L93" s="189"/>
    </row>
    <row r="94" spans="2:12" ht="20.25" customHeight="1" x14ac:dyDescent="0.15">
      <c r="B94" s="35" t="s">
        <v>17</v>
      </c>
      <c r="C94" s="34">
        <v>46033</v>
      </c>
      <c r="D94" s="155"/>
      <c r="E94" s="156"/>
      <c r="F94" s="156"/>
      <c r="G94" s="156"/>
      <c r="H94" s="156"/>
      <c r="I94" s="156"/>
      <c r="J94" s="156"/>
      <c r="K94" s="156"/>
      <c r="L94" s="157"/>
    </row>
    <row r="95" spans="2:12" ht="20.25" customHeight="1" x14ac:dyDescent="0.15">
      <c r="B95" s="6" t="s">
        <v>6</v>
      </c>
      <c r="C95" s="7">
        <v>46034</v>
      </c>
      <c r="D95" s="158" t="s">
        <v>18</v>
      </c>
      <c r="E95" s="159"/>
      <c r="F95" s="159"/>
      <c r="G95" s="159"/>
      <c r="H95" s="159"/>
      <c r="I95" s="159"/>
      <c r="J95" s="159"/>
      <c r="K95" s="159"/>
      <c r="L95" s="160"/>
    </row>
    <row r="96" spans="2:12" ht="20.25" customHeight="1" x14ac:dyDescent="0.15">
      <c r="B96" s="6" t="s">
        <v>10</v>
      </c>
      <c r="C96" s="7">
        <v>46035</v>
      </c>
      <c r="D96" s="153"/>
      <c r="E96" s="154"/>
      <c r="F96" s="154"/>
      <c r="G96" s="154"/>
      <c r="H96" s="154"/>
      <c r="I96" s="154"/>
      <c r="J96" s="154"/>
      <c r="K96" s="154"/>
      <c r="L96" s="161"/>
    </row>
    <row r="97" spans="2:12" ht="20.25" customHeight="1" x14ac:dyDescent="0.15">
      <c r="B97" s="6" t="s">
        <v>12</v>
      </c>
      <c r="C97" s="7">
        <v>46036</v>
      </c>
      <c r="D97" s="153"/>
      <c r="E97" s="154"/>
      <c r="F97" s="154"/>
      <c r="G97" s="154"/>
      <c r="H97" s="154"/>
      <c r="I97" s="154"/>
      <c r="J97" s="154"/>
      <c r="K97" s="154"/>
      <c r="L97" s="161"/>
    </row>
    <row r="98" spans="2:12" ht="20.25" customHeight="1" x14ac:dyDescent="0.15">
      <c r="B98" s="6" t="s">
        <v>13</v>
      </c>
      <c r="C98" s="7">
        <v>46037</v>
      </c>
      <c r="D98" s="153"/>
      <c r="E98" s="154"/>
      <c r="F98" s="154"/>
      <c r="G98" s="154"/>
      <c r="H98" s="154"/>
      <c r="I98" s="154"/>
      <c r="J98" s="154"/>
      <c r="K98" s="154"/>
      <c r="L98" s="161"/>
    </row>
    <row r="99" spans="2:12" ht="20.25" customHeight="1" thickBot="1" x14ac:dyDescent="0.2">
      <c r="B99" s="297" t="s">
        <v>14</v>
      </c>
      <c r="C99" s="7">
        <v>46038</v>
      </c>
      <c r="D99" s="174"/>
      <c r="E99" s="175"/>
      <c r="F99" s="175"/>
      <c r="G99" s="175"/>
      <c r="H99" s="175"/>
      <c r="I99" s="175"/>
      <c r="J99" s="175"/>
      <c r="K99" s="175"/>
      <c r="L99" s="176"/>
    </row>
    <row r="100" spans="2:12" ht="20.25" customHeight="1" x14ac:dyDescent="0.15">
      <c r="B100" s="165" t="s">
        <v>54</v>
      </c>
      <c r="C100" s="166"/>
      <c r="D100" s="166"/>
      <c r="E100" s="166"/>
      <c r="F100" s="166"/>
      <c r="G100" s="166"/>
      <c r="H100" s="166"/>
      <c r="I100" s="166"/>
      <c r="J100" s="166"/>
      <c r="K100" s="166"/>
      <c r="L100" s="167"/>
    </row>
    <row r="101" spans="2:12" ht="20.25" customHeight="1" thickBot="1" x14ac:dyDescent="0.2">
      <c r="B101" s="168"/>
      <c r="C101" s="169"/>
      <c r="D101" s="169"/>
      <c r="E101" s="169"/>
      <c r="F101" s="169"/>
      <c r="G101" s="169"/>
      <c r="H101" s="169"/>
      <c r="I101" s="169"/>
      <c r="J101" s="169"/>
      <c r="K101" s="169"/>
      <c r="L101" s="170"/>
    </row>
    <row r="102" spans="2:12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1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1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1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x14ac:dyDescent="0.1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x14ac:dyDescent="0.1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x14ac:dyDescent="0.1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x14ac:dyDescent="0.1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x14ac:dyDescent="0.1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x14ac:dyDescent="0.1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x14ac:dyDescent="0.1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x14ac:dyDescent="0.1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x14ac:dyDescent="0.1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x14ac:dyDescent="0.1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x14ac:dyDescent="0.1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x14ac:dyDescent="0.15">
      <c r="B893" s="27"/>
      <c r="C893" s="27"/>
      <c r="D893" s="27"/>
      <c r="E893" s="27"/>
      <c r="F893" s="27"/>
      <c r="G893" s="27"/>
      <c r="H893" s="27"/>
      <c r="I893" s="27"/>
      <c r="J893" s="28"/>
      <c r="K893" s="28"/>
      <c r="L893" s="28"/>
    </row>
  </sheetData>
  <mergeCells count="50">
    <mergeCell ref="D93:L93"/>
    <mergeCell ref="D94:L94"/>
    <mergeCell ref="D95:L99"/>
    <mergeCell ref="B100:L101"/>
    <mergeCell ref="D80:L80"/>
    <mergeCell ref="D81:L81"/>
    <mergeCell ref="D86:L86"/>
    <mergeCell ref="D87:L87"/>
    <mergeCell ref="B88:L89"/>
    <mergeCell ref="D90:L92"/>
    <mergeCell ref="D65:L65"/>
    <mergeCell ref="D66:L66"/>
    <mergeCell ref="D72:L72"/>
    <mergeCell ref="D73:L73"/>
    <mergeCell ref="D74:L78"/>
    <mergeCell ref="D79:L79"/>
    <mergeCell ref="D46:L50"/>
    <mergeCell ref="D51:L51"/>
    <mergeCell ref="D52:L52"/>
    <mergeCell ref="D58:L58"/>
    <mergeCell ref="D59:L59"/>
    <mergeCell ref="D60:L64"/>
    <mergeCell ref="D31:L31"/>
    <mergeCell ref="D32:L36"/>
    <mergeCell ref="D37:L37"/>
    <mergeCell ref="D38:L38"/>
    <mergeCell ref="D44:L44"/>
    <mergeCell ref="D45:L45"/>
    <mergeCell ref="D16:L16"/>
    <mergeCell ref="D17:L17"/>
    <mergeCell ref="D18:L22"/>
    <mergeCell ref="D23:L23"/>
    <mergeCell ref="D24:L24"/>
    <mergeCell ref="D30:L30"/>
    <mergeCell ref="B7:C7"/>
    <mergeCell ref="B8:C8"/>
    <mergeCell ref="B9:C9"/>
    <mergeCell ref="B10:C10"/>
    <mergeCell ref="B11:L11"/>
    <mergeCell ref="B12:C12"/>
    <mergeCell ref="B2:L2"/>
    <mergeCell ref="B3:L3"/>
    <mergeCell ref="B4:L4"/>
    <mergeCell ref="B5:L5"/>
    <mergeCell ref="B6:C6"/>
    <mergeCell ref="D6:D7"/>
    <mergeCell ref="E6:G6"/>
    <mergeCell ref="H6:I6"/>
    <mergeCell ref="J6:K6"/>
    <mergeCell ref="L6:L10"/>
  </mergeCells>
  <conditionalFormatting sqref="K14">
    <cfRule type="expression" dxfId="31" priority="1" stopIfTrue="1">
      <formula>NOT(MONTH(K14)=$B$44)</formula>
    </cfRule>
    <cfRule type="expression" dxfId="30" priority="2" stopIfTrue="1">
      <formula>MATCH(K14,(((#REF!))),0)&gt;0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099F-7E65-A345-B40A-0C841E2564D6}">
  <sheetPr>
    <tabColor rgb="FFFF0000"/>
    <pageSetUpPr fitToPage="1"/>
  </sheetPr>
  <dimension ref="B1:U125"/>
  <sheetViews>
    <sheetView topLeftCell="B26" zoomScale="85" zoomScaleNormal="85" workbookViewId="0">
      <selection activeCell="P46" sqref="P46"/>
    </sheetView>
  </sheetViews>
  <sheetFormatPr baseColWidth="10" defaultColWidth="8.83203125" defaultRowHeight="14" x14ac:dyDescent="0.15"/>
  <cols>
    <col min="1" max="1" width="8.83203125" style="2"/>
    <col min="2" max="15" width="20.5" style="1" customWidth="1"/>
    <col min="16" max="17" width="8.83203125" style="2"/>
    <col min="18" max="18" width="22.33203125" style="2" customWidth="1"/>
    <col min="19" max="19" width="8.83203125" style="2"/>
    <col min="20" max="20" width="11.6640625" style="2" bestFit="1" customWidth="1"/>
    <col min="21" max="16384" width="8.83203125" style="2"/>
  </cols>
  <sheetData>
    <row r="1" spans="2:21" ht="15" thickBot="1" x14ac:dyDescent="0.2"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2"/>
    </row>
    <row r="2" spans="2:21" ht="20.25" customHeight="1" x14ac:dyDescent="0.15">
      <c r="B2" s="336" t="s">
        <v>0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8"/>
    </row>
    <row r="3" spans="2:21" ht="20.25" customHeight="1" x14ac:dyDescent="0.15">
      <c r="B3" s="339" t="s">
        <v>1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1"/>
    </row>
    <row r="4" spans="2:21" ht="20.25" customHeight="1" thickBot="1" x14ac:dyDescent="0.2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1"/>
    </row>
    <row r="5" spans="2:21" ht="40" customHeight="1" thickBot="1" x14ac:dyDescent="0.2">
      <c r="B5" s="122" t="s">
        <v>171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4"/>
    </row>
    <row r="6" spans="2:21" ht="40" customHeight="1" x14ac:dyDescent="0.15">
      <c r="B6" s="102" t="s">
        <v>81</v>
      </c>
      <c r="C6" s="453" t="s">
        <v>172</v>
      </c>
      <c r="D6" s="453"/>
      <c r="E6" s="322" t="s">
        <v>173</v>
      </c>
      <c r="F6" s="322"/>
      <c r="G6" s="322"/>
      <c r="H6" s="322"/>
      <c r="I6" s="454" t="s">
        <v>174</v>
      </c>
      <c r="J6" s="454"/>
      <c r="K6" s="455" t="s">
        <v>175</v>
      </c>
      <c r="L6" s="455"/>
      <c r="M6" s="455"/>
      <c r="N6" s="456" t="s">
        <v>176</v>
      </c>
      <c r="O6" s="301" t="s">
        <v>177</v>
      </c>
    </row>
    <row r="7" spans="2:21" ht="40" customHeight="1" x14ac:dyDescent="0.15">
      <c r="B7" s="103" t="s">
        <v>2</v>
      </c>
      <c r="C7" s="457"/>
      <c r="D7" s="457"/>
      <c r="E7" s="458" t="s">
        <v>178</v>
      </c>
      <c r="F7" s="265" t="s">
        <v>179</v>
      </c>
      <c r="G7" s="19" t="s">
        <v>180</v>
      </c>
      <c r="H7" s="459" t="s">
        <v>181</v>
      </c>
      <c r="I7" s="460" t="s">
        <v>182</v>
      </c>
      <c r="J7" s="461" t="s">
        <v>183</v>
      </c>
      <c r="K7" s="462" t="s">
        <v>184</v>
      </c>
      <c r="L7" s="17" t="s">
        <v>185</v>
      </c>
      <c r="M7" s="463" t="s">
        <v>186</v>
      </c>
      <c r="N7" s="464"/>
      <c r="O7" s="302"/>
    </row>
    <row r="8" spans="2:21" ht="40" customHeight="1" thickBot="1" x14ac:dyDescent="0.2">
      <c r="B8" s="465" t="s">
        <v>4</v>
      </c>
      <c r="C8" s="250" t="s">
        <v>187</v>
      </c>
      <c r="D8" s="250"/>
      <c r="E8" s="36" t="s">
        <v>188</v>
      </c>
      <c r="F8" s="36" t="s">
        <v>189</v>
      </c>
      <c r="G8" s="36" t="s">
        <v>190</v>
      </c>
      <c r="H8" s="36" t="s">
        <v>191</v>
      </c>
      <c r="I8" s="5" t="s">
        <v>192</v>
      </c>
      <c r="J8" s="5" t="s">
        <v>193</v>
      </c>
      <c r="K8" s="5" t="s">
        <v>194</v>
      </c>
      <c r="L8" s="5" t="s">
        <v>195</v>
      </c>
      <c r="M8" s="5" t="s">
        <v>196</v>
      </c>
      <c r="N8" s="5" t="s">
        <v>197</v>
      </c>
      <c r="O8" s="303"/>
    </row>
    <row r="9" spans="2:21" s="469" customFormat="1" ht="40" customHeight="1" thickBot="1" x14ac:dyDescent="0.2">
      <c r="B9" s="466" t="s">
        <v>198</v>
      </c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467"/>
      <c r="N9" s="467"/>
      <c r="O9" s="468"/>
      <c r="R9" s="53"/>
      <c r="S9" s="54" t="s">
        <v>47</v>
      </c>
      <c r="T9" s="54" t="s">
        <v>46</v>
      </c>
    </row>
    <row r="10" spans="2:21" ht="20.25" customHeight="1" thickBot="1" x14ac:dyDescent="0.2">
      <c r="B10" s="470"/>
      <c r="C10" s="471" t="s">
        <v>5</v>
      </c>
      <c r="D10" s="472"/>
      <c r="E10" s="39" t="s">
        <v>56</v>
      </c>
      <c r="F10" s="40" t="s">
        <v>57</v>
      </c>
      <c r="G10" s="40" t="s">
        <v>58</v>
      </c>
      <c r="H10" s="40" t="s">
        <v>59</v>
      </c>
      <c r="I10" s="40" t="s">
        <v>60</v>
      </c>
      <c r="J10" s="40" t="s">
        <v>61</v>
      </c>
      <c r="K10" s="40" t="s">
        <v>62</v>
      </c>
      <c r="L10" s="41" t="s">
        <v>63</v>
      </c>
      <c r="M10" s="42" t="s">
        <v>64</v>
      </c>
      <c r="N10" s="101" t="s">
        <v>199</v>
      </c>
      <c r="O10" s="470"/>
      <c r="Q10" s="473"/>
      <c r="R10" s="474" t="s">
        <v>200</v>
      </c>
      <c r="S10" s="475">
        <v>42</v>
      </c>
      <c r="T10" s="475">
        <f>COUNTIF($B$11:$O$99,"Diagn. Per Imm. E Rad.")</f>
        <v>42</v>
      </c>
    </row>
    <row r="11" spans="2:21" ht="20.25" customHeight="1" x14ac:dyDescent="0.15">
      <c r="B11" s="476"/>
      <c r="C11" s="49" t="s">
        <v>12</v>
      </c>
      <c r="D11" s="50">
        <v>45931</v>
      </c>
      <c r="E11" s="326" t="s">
        <v>18</v>
      </c>
      <c r="F11" s="326"/>
      <c r="G11" s="326"/>
      <c r="H11" s="326"/>
      <c r="I11" s="326"/>
      <c r="J11" s="326"/>
      <c r="K11" s="326"/>
      <c r="L11" s="326"/>
      <c r="M11" s="326"/>
      <c r="N11" s="327"/>
      <c r="O11" s="476"/>
      <c r="Q11" s="473"/>
      <c r="R11" s="262" t="s">
        <v>201</v>
      </c>
      <c r="S11" s="475">
        <v>14</v>
      </c>
      <c r="T11" s="475">
        <f>COUNTIF($B$11:$O$99,"Mal. App. Locomotore")</f>
        <v>14</v>
      </c>
    </row>
    <row r="12" spans="2:21" ht="20.25" customHeight="1" x14ac:dyDescent="0.15">
      <c r="B12" s="476"/>
      <c r="C12" s="48" t="s">
        <v>13</v>
      </c>
      <c r="D12" s="51">
        <v>45932</v>
      </c>
      <c r="E12" s="276"/>
      <c r="F12" s="276"/>
      <c r="G12" s="276"/>
      <c r="H12" s="276"/>
      <c r="I12" s="276"/>
      <c r="J12" s="276"/>
      <c r="K12" s="276"/>
      <c r="L12" s="276"/>
      <c r="M12" s="276"/>
      <c r="N12" s="277"/>
      <c r="O12" s="476"/>
      <c r="Q12" s="473"/>
      <c r="R12" s="477" t="s">
        <v>202</v>
      </c>
      <c r="S12" s="475">
        <v>14</v>
      </c>
      <c r="T12" s="475">
        <f>COUNTIF($B$11:$O$99,"Fisiatria")</f>
        <v>14</v>
      </c>
    </row>
    <row r="13" spans="2:21" ht="20.25" customHeight="1" x14ac:dyDescent="0.15">
      <c r="B13" s="476"/>
      <c r="C13" s="48" t="s">
        <v>14</v>
      </c>
      <c r="D13" s="51">
        <v>45933</v>
      </c>
      <c r="E13" s="276"/>
      <c r="F13" s="276"/>
      <c r="G13" s="276"/>
      <c r="H13" s="276"/>
      <c r="I13" s="276"/>
      <c r="J13" s="276"/>
      <c r="K13" s="276"/>
      <c r="L13" s="276"/>
      <c r="M13" s="276"/>
      <c r="N13" s="277"/>
      <c r="O13" s="476"/>
      <c r="Q13" s="473"/>
      <c r="R13" s="61" t="s">
        <v>203</v>
      </c>
      <c r="S13" s="475">
        <v>7</v>
      </c>
      <c r="T13" s="475">
        <f>COUNTIF($B$11:$O$99,"Chir. Maxillo-Facc.")</f>
        <v>7</v>
      </c>
    </row>
    <row r="14" spans="2:21" ht="20.25" customHeight="1" x14ac:dyDescent="0.15">
      <c r="B14" s="476"/>
      <c r="C14" s="20" t="s">
        <v>15</v>
      </c>
      <c r="D14" s="52">
        <v>45934</v>
      </c>
      <c r="E14" s="188"/>
      <c r="F14" s="188"/>
      <c r="G14" s="188"/>
      <c r="H14" s="188"/>
      <c r="I14" s="188"/>
      <c r="J14" s="188"/>
      <c r="K14" s="188"/>
      <c r="L14" s="188"/>
      <c r="M14" s="188"/>
      <c r="N14" s="189"/>
      <c r="O14" s="476"/>
      <c r="Q14" s="473"/>
      <c r="R14" s="478" t="s">
        <v>204</v>
      </c>
      <c r="S14" s="475">
        <v>7</v>
      </c>
      <c r="T14" s="475">
        <f>COUNTIF($B$11:$O$99,"Chir. Plastica")</f>
        <v>7</v>
      </c>
    </row>
    <row r="15" spans="2:21" ht="20.25" customHeight="1" x14ac:dyDescent="0.15">
      <c r="B15" s="476"/>
      <c r="C15" s="20" t="s">
        <v>17</v>
      </c>
      <c r="D15" s="52">
        <v>45935</v>
      </c>
      <c r="E15" s="188"/>
      <c r="F15" s="188"/>
      <c r="G15" s="188"/>
      <c r="H15" s="188"/>
      <c r="I15" s="188"/>
      <c r="J15" s="188"/>
      <c r="K15" s="188"/>
      <c r="L15" s="188"/>
      <c r="M15" s="188"/>
      <c r="N15" s="189"/>
      <c r="O15" s="476"/>
      <c r="Q15" s="473"/>
      <c r="R15" s="479" t="s">
        <v>205</v>
      </c>
      <c r="S15" s="475">
        <v>14</v>
      </c>
      <c r="T15" s="475">
        <f>COUNTIF($B$11:$O$99,"Farmacologia")</f>
        <v>14</v>
      </c>
    </row>
    <row r="16" spans="2:21" ht="20.25" customHeight="1" x14ac:dyDescent="0.15">
      <c r="B16" s="476"/>
      <c r="C16" s="48" t="s">
        <v>6</v>
      </c>
      <c r="D16" s="51">
        <v>45936</v>
      </c>
      <c r="E16" s="480" t="s">
        <v>202</v>
      </c>
      <c r="F16" s="481" t="s">
        <v>202</v>
      </c>
      <c r="G16" s="481" t="s">
        <v>202</v>
      </c>
      <c r="H16" s="482" t="s">
        <v>200</v>
      </c>
      <c r="I16" s="482" t="s">
        <v>200</v>
      </c>
      <c r="J16" s="287"/>
      <c r="K16" s="483" t="s">
        <v>206</v>
      </c>
      <c r="L16" s="483" t="s">
        <v>206</v>
      </c>
      <c r="M16" s="483" t="s">
        <v>206</v>
      </c>
      <c r="N16" s="484"/>
      <c r="O16" s="476"/>
      <c r="Q16" s="473"/>
      <c r="R16" s="362" t="s">
        <v>206</v>
      </c>
      <c r="S16" s="475">
        <v>14</v>
      </c>
      <c r="T16" s="475">
        <f>COUNTIF($B$11:$O$99,"Med. Interna")</f>
        <v>14</v>
      </c>
      <c r="U16" s="485"/>
    </row>
    <row r="17" spans="2:20" ht="20.25" customHeight="1" x14ac:dyDescent="0.15">
      <c r="B17" s="476"/>
      <c r="C17" s="48" t="s">
        <v>10</v>
      </c>
      <c r="D17" s="51">
        <v>45937</v>
      </c>
      <c r="E17" s="480" t="s">
        <v>202</v>
      </c>
      <c r="F17" s="481" t="s">
        <v>202</v>
      </c>
      <c r="G17" s="481" t="s">
        <v>202</v>
      </c>
      <c r="H17" s="482" t="s">
        <v>200</v>
      </c>
      <c r="I17" s="482" t="s">
        <v>200</v>
      </c>
      <c r="J17" s="287"/>
      <c r="K17" s="483" t="s">
        <v>206</v>
      </c>
      <c r="L17" s="483" t="s">
        <v>206</v>
      </c>
      <c r="M17" s="483" t="s">
        <v>206</v>
      </c>
      <c r="N17" s="284"/>
      <c r="O17" s="476"/>
      <c r="Q17" s="473"/>
      <c r="R17" s="486" t="s">
        <v>207</v>
      </c>
      <c r="S17" s="475">
        <v>49</v>
      </c>
      <c r="T17" s="475">
        <f>COUNTIF($B$11:$O$99,"Igiene")</f>
        <v>49</v>
      </c>
    </row>
    <row r="18" spans="2:20" ht="20.25" customHeight="1" x14ac:dyDescent="0.15">
      <c r="B18" s="476"/>
      <c r="C18" s="48" t="s">
        <v>12</v>
      </c>
      <c r="D18" s="51">
        <v>45938</v>
      </c>
      <c r="E18" s="480" t="s">
        <v>202</v>
      </c>
      <c r="F18" s="481" t="s">
        <v>202</v>
      </c>
      <c r="G18" s="481" t="s">
        <v>202</v>
      </c>
      <c r="H18" s="482" t="s">
        <v>200</v>
      </c>
      <c r="I18" s="482" t="s">
        <v>200</v>
      </c>
      <c r="J18" s="287"/>
      <c r="K18" s="483" t="s">
        <v>206</v>
      </c>
      <c r="L18" s="483" t="s">
        <v>206</v>
      </c>
      <c r="M18" s="483" t="s">
        <v>206</v>
      </c>
      <c r="N18" s="284"/>
      <c r="O18" s="476"/>
      <c r="Q18" s="473"/>
      <c r="R18" s="487" t="s">
        <v>208</v>
      </c>
      <c r="S18" s="475">
        <v>14</v>
      </c>
      <c r="T18" s="475">
        <f>COUNTIF($B$11:$O$99,"Med. del Lavoro")</f>
        <v>14</v>
      </c>
    </row>
    <row r="19" spans="2:20" ht="20.25" customHeight="1" x14ac:dyDescent="0.15">
      <c r="B19" s="476"/>
      <c r="C19" s="48" t="s">
        <v>13</v>
      </c>
      <c r="D19" s="51">
        <v>45939</v>
      </c>
      <c r="E19" s="480" t="s">
        <v>202</v>
      </c>
      <c r="F19" s="481" t="s">
        <v>202</v>
      </c>
      <c r="G19" s="481" t="s">
        <v>202</v>
      </c>
      <c r="H19" s="482" t="s">
        <v>200</v>
      </c>
      <c r="I19" s="482" t="s">
        <v>200</v>
      </c>
      <c r="J19" s="287"/>
      <c r="K19" s="483" t="s">
        <v>206</v>
      </c>
      <c r="L19" s="483" t="s">
        <v>206</v>
      </c>
      <c r="M19" s="483" t="s">
        <v>206</v>
      </c>
      <c r="N19" s="284"/>
      <c r="O19" s="476"/>
      <c r="Q19" s="473"/>
      <c r="R19" s="488" t="s">
        <v>209</v>
      </c>
      <c r="S19" s="475">
        <v>21</v>
      </c>
      <c r="T19" s="475">
        <f>COUNTIF($B$11:$O$99,"Med. Legale")</f>
        <v>21</v>
      </c>
    </row>
    <row r="20" spans="2:20" ht="20.25" customHeight="1" x14ac:dyDescent="0.15">
      <c r="B20" s="476"/>
      <c r="C20" s="48" t="s">
        <v>14</v>
      </c>
      <c r="D20" s="51">
        <v>45940</v>
      </c>
      <c r="E20" s="480" t="s">
        <v>202</v>
      </c>
      <c r="F20" s="481" t="s">
        <v>202</v>
      </c>
      <c r="G20" s="482" t="s">
        <v>200</v>
      </c>
      <c r="H20" s="482" t="s">
        <v>200</v>
      </c>
      <c r="I20" s="482" t="s">
        <v>200</v>
      </c>
      <c r="J20" s="287"/>
      <c r="K20" s="483" t="s">
        <v>206</v>
      </c>
      <c r="L20" s="483" t="s">
        <v>206</v>
      </c>
      <c r="M20" s="24"/>
      <c r="N20" s="284"/>
      <c r="O20" s="476"/>
      <c r="Q20" s="473"/>
      <c r="R20" s="489" t="s">
        <v>210</v>
      </c>
      <c r="S20" s="475">
        <v>35</v>
      </c>
      <c r="T20" s="475">
        <f>COUNTIF($B$11:$O$99,"Anatomia Patol.")</f>
        <v>35</v>
      </c>
    </row>
    <row r="21" spans="2:20" ht="20.25" customHeight="1" x14ac:dyDescent="0.15">
      <c r="B21" s="476"/>
      <c r="C21" s="20" t="s">
        <v>15</v>
      </c>
      <c r="D21" s="52">
        <v>45941</v>
      </c>
      <c r="E21" s="188"/>
      <c r="F21" s="188"/>
      <c r="G21" s="188"/>
      <c r="H21" s="188"/>
      <c r="I21" s="188"/>
      <c r="J21" s="188"/>
      <c r="K21" s="188"/>
      <c r="L21" s="188"/>
      <c r="M21" s="188"/>
      <c r="N21" s="189"/>
      <c r="O21" s="476"/>
      <c r="Q21" s="473"/>
      <c r="R21" s="285"/>
    </row>
    <row r="22" spans="2:20" ht="20.25" customHeight="1" x14ac:dyDescent="0.15">
      <c r="B22" s="476"/>
      <c r="C22" s="20" t="s">
        <v>17</v>
      </c>
      <c r="D22" s="52">
        <v>45942</v>
      </c>
      <c r="E22" s="188"/>
      <c r="F22" s="188"/>
      <c r="G22" s="188"/>
      <c r="H22" s="188"/>
      <c r="I22" s="188"/>
      <c r="J22" s="188"/>
      <c r="K22" s="188"/>
      <c r="L22" s="188"/>
      <c r="M22" s="188"/>
      <c r="N22" s="189"/>
      <c r="O22" s="476"/>
      <c r="P22" s="285"/>
      <c r="Q22" s="285"/>
      <c r="R22" s="285"/>
    </row>
    <row r="23" spans="2:20" ht="20.25" customHeight="1" x14ac:dyDescent="0.15">
      <c r="B23" s="476"/>
      <c r="C23" s="48" t="s">
        <v>6</v>
      </c>
      <c r="D23" s="51">
        <v>45943</v>
      </c>
      <c r="E23" s="273" t="s">
        <v>18</v>
      </c>
      <c r="F23" s="273"/>
      <c r="G23" s="273"/>
      <c r="H23" s="273"/>
      <c r="I23" s="273"/>
      <c r="J23" s="273"/>
      <c r="K23" s="273"/>
      <c r="L23" s="273"/>
      <c r="M23" s="273"/>
      <c r="N23" s="274"/>
      <c r="O23" s="476"/>
      <c r="P23" s="285"/>
      <c r="Q23" s="285"/>
      <c r="R23" s="285"/>
    </row>
    <row r="24" spans="2:20" ht="20.25" customHeight="1" x14ac:dyDescent="0.15">
      <c r="B24" s="476"/>
      <c r="C24" s="48" t="s">
        <v>10</v>
      </c>
      <c r="D24" s="51">
        <v>45944</v>
      </c>
      <c r="E24" s="276"/>
      <c r="F24" s="276"/>
      <c r="G24" s="276"/>
      <c r="H24" s="276"/>
      <c r="I24" s="276"/>
      <c r="J24" s="276"/>
      <c r="K24" s="276"/>
      <c r="L24" s="276"/>
      <c r="M24" s="276"/>
      <c r="N24" s="277"/>
      <c r="O24" s="476"/>
      <c r="P24" s="285"/>
      <c r="Q24" s="285"/>
      <c r="R24" s="285"/>
    </row>
    <row r="25" spans="2:20" ht="20.25" customHeight="1" x14ac:dyDescent="0.15">
      <c r="B25" s="476"/>
      <c r="C25" s="48" t="s">
        <v>12</v>
      </c>
      <c r="D25" s="51">
        <v>45945</v>
      </c>
      <c r="E25" s="276"/>
      <c r="F25" s="276"/>
      <c r="G25" s="276"/>
      <c r="H25" s="276"/>
      <c r="I25" s="276"/>
      <c r="J25" s="276"/>
      <c r="K25" s="276"/>
      <c r="L25" s="276"/>
      <c r="M25" s="276"/>
      <c r="N25" s="277"/>
      <c r="O25" s="476"/>
      <c r="P25" s="285"/>
      <c r="Q25" s="285"/>
      <c r="R25" s="285"/>
    </row>
    <row r="26" spans="2:20" ht="20.25" customHeight="1" x14ac:dyDescent="0.15">
      <c r="B26" s="476"/>
      <c r="C26" s="48" t="s">
        <v>13</v>
      </c>
      <c r="D26" s="51">
        <v>45946</v>
      </c>
      <c r="E26" s="276"/>
      <c r="F26" s="276"/>
      <c r="G26" s="276"/>
      <c r="H26" s="276"/>
      <c r="I26" s="276"/>
      <c r="J26" s="276"/>
      <c r="K26" s="276"/>
      <c r="L26" s="276"/>
      <c r="M26" s="276"/>
      <c r="N26" s="277"/>
      <c r="O26" s="476"/>
      <c r="P26" s="285"/>
      <c r="Q26" s="285"/>
      <c r="R26" s="285"/>
    </row>
    <row r="27" spans="2:20" ht="20.25" customHeight="1" x14ac:dyDescent="0.15">
      <c r="B27" s="476"/>
      <c r="C27" s="48" t="s">
        <v>14</v>
      </c>
      <c r="D27" s="51">
        <v>45947</v>
      </c>
      <c r="E27" s="276"/>
      <c r="F27" s="276"/>
      <c r="G27" s="276"/>
      <c r="H27" s="276"/>
      <c r="I27" s="276"/>
      <c r="J27" s="276"/>
      <c r="K27" s="276"/>
      <c r="L27" s="276"/>
      <c r="M27" s="276"/>
      <c r="N27" s="277"/>
      <c r="O27" s="476"/>
      <c r="P27" s="285"/>
      <c r="Q27" s="285"/>
      <c r="R27" s="285"/>
    </row>
    <row r="28" spans="2:20" ht="20.25" customHeight="1" x14ac:dyDescent="0.15">
      <c r="B28" s="476"/>
      <c r="C28" s="20" t="s">
        <v>15</v>
      </c>
      <c r="D28" s="52">
        <v>45948</v>
      </c>
      <c r="E28" s="188"/>
      <c r="F28" s="188"/>
      <c r="G28" s="188"/>
      <c r="H28" s="188"/>
      <c r="I28" s="188"/>
      <c r="J28" s="188"/>
      <c r="K28" s="188"/>
      <c r="L28" s="188"/>
      <c r="M28" s="188"/>
      <c r="N28" s="189"/>
      <c r="O28" s="476"/>
      <c r="P28" s="285"/>
      <c r="Q28" s="285"/>
      <c r="R28" s="285"/>
    </row>
    <row r="29" spans="2:20" ht="20.25" customHeight="1" x14ac:dyDescent="0.15">
      <c r="B29" s="476"/>
      <c r="C29" s="20" t="s">
        <v>17</v>
      </c>
      <c r="D29" s="52">
        <v>45949</v>
      </c>
      <c r="E29" s="188"/>
      <c r="F29" s="188"/>
      <c r="G29" s="188"/>
      <c r="H29" s="188"/>
      <c r="I29" s="188"/>
      <c r="J29" s="188"/>
      <c r="K29" s="188"/>
      <c r="L29" s="188"/>
      <c r="M29" s="188"/>
      <c r="N29" s="189"/>
      <c r="O29" s="476"/>
      <c r="P29" s="285"/>
      <c r="Q29" s="285"/>
      <c r="R29" s="285"/>
    </row>
    <row r="30" spans="2:20" ht="20.25" customHeight="1" x14ac:dyDescent="0.15">
      <c r="B30" s="476"/>
      <c r="C30" s="48" t="s">
        <v>6</v>
      </c>
      <c r="D30" s="51">
        <v>45950</v>
      </c>
      <c r="E30" s="490" t="s">
        <v>201</v>
      </c>
      <c r="F30" s="317" t="s">
        <v>201</v>
      </c>
      <c r="G30" s="317" t="s">
        <v>201</v>
      </c>
      <c r="H30" s="482" t="s">
        <v>200</v>
      </c>
      <c r="I30" s="482" t="s">
        <v>200</v>
      </c>
      <c r="J30" s="482" t="s">
        <v>200</v>
      </c>
      <c r="K30" s="287"/>
      <c r="L30" s="491" t="s">
        <v>205</v>
      </c>
      <c r="M30" s="491" t="s">
        <v>205</v>
      </c>
      <c r="N30" s="492" t="s">
        <v>205</v>
      </c>
      <c r="O30" s="476"/>
      <c r="P30" s="285"/>
      <c r="Q30" s="285"/>
      <c r="R30" s="285"/>
    </row>
    <row r="31" spans="2:20" ht="20.25" customHeight="1" x14ac:dyDescent="0.15">
      <c r="B31" s="476"/>
      <c r="C31" s="48" t="s">
        <v>10</v>
      </c>
      <c r="D31" s="51">
        <v>45951</v>
      </c>
      <c r="E31" s="490" t="s">
        <v>201</v>
      </c>
      <c r="F31" s="317" t="s">
        <v>201</v>
      </c>
      <c r="G31" s="493" t="s">
        <v>201</v>
      </c>
      <c r="H31" s="482" t="s">
        <v>200</v>
      </c>
      <c r="I31" s="482" t="s">
        <v>200</v>
      </c>
      <c r="J31" s="482" t="s">
        <v>200</v>
      </c>
      <c r="K31" s="287"/>
      <c r="L31" s="491" t="s">
        <v>205</v>
      </c>
      <c r="M31" s="491" t="s">
        <v>205</v>
      </c>
      <c r="N31" s="492" t="s">
        <v>205</v>
      </c>
      <c r="O31" s="476"/>
      <c r="P31" s="285"/>
      <c r="Q31" s="285"/>
      <c r="R31" s="285"/>
    </row>
    <row r="32" spans="2:20" ht="20.25" customHeight="1" x14ac:dyDescent="0.15">
      <c r="B32" s="476"/>
      <c r="C32" s="48" t="s">
        <v>12</v>
      </c>
      <c r="D32" s="51">
        <v>45952</v>
      </c>
      <c r="E32" s="490" t="s">
        <v>201</v>
      </c>
      <c r="F32" s="317" t="s">
        <v>201</v>
      </c>
      <c r="G32" s="493" t="s">
        <v>201</v>
      </c>
      <c r="H32" s="482" t="s">
        <v>200</v>
      </c>
      <c r="I32" s="482" t="s">
        <v>200</v>
      </c>
      <c r="J32" s="482" t="s">
        <v>200</v>
      </c>
      <c r="K32" s="24"/>
      <c r="L32" s="491" t="s">
        <v>205</v>
      </c>
      <c r="M32" s="491" t="s">
        <v>205</v>
      </c>
      <c r="N32" s="492" t="s">
        <v>205</v>
      </c>
      <c r="O32" s="476"/>
      <c r="P32" s="285"/>
      <c r="Q32" s="285"/>
      <c r="R32" s="285"/>
    </row>
    <row r="33" spans="2:18" ht="20.25" customHeight="1" x14ac:dyDescent="0.15">
      <c r="B33" s="476"/>
      <c r="C33" s="48" t="s">
        <v>13</v>
      </c>
      <c r="D33" s="51">
        <v>45953</v>
      </c>
      <c r="E33" s="490" t="s">
        <v>201</v>
      </c>
      <c r="F33" s="317" t="s">
        <v>201</v>
      </c>
      <c r="G33" s="493" t="s">
        <v>201</v>
      </c>
      <c r="H33" s="482" t="s">
        <v>200</v>
      </c>
      <c r="I33" s="482" t="s">
        <v>200</v>
      </c>
      <c r="J33" s="482" t="s">
        <v>200</v>
      </c>
      <c r="K33" s="24"/>
      <c r="L33" s="491" t="s">
        <v>205</v>
      </c>
      <c r="M33" s="491" t="s">
        <v>205</v>
      </c>
      <c r="N33" s="492" t="s">
        <v>205</v>
      </c>
      <c r="O33" s="476"/>
      <c r="P33" s="285"/>
      <c r="Q33" s="285"/>
      <c r="R33" s="285"/>
    </row>
    <row r="34" spans="2:18" ht="20.25" customHeight="1" x14ac:dyDescent="0.15">
      <c r="B34" s="476"/>
      <c r="C34" s="48" t="s">
        <v>14</v>
      </c>
      <c r="D34" s="51">
        <v>45954</v>
      </c>
      <c r="E34" s="490" t="s">
        <v>201</v>
      </c>
      <c r="F34" s="317" t="s">
        <v>201</v>
      </c>
      <c r="G34" s="482" t="s">
        <v>200</v>
      </c>
      <c r="H34" s="482" t="s">
        <v>200</v>
      </c>
      <c r="I34" s="482" t="s">
        <v>200</v>
      </c>
      <c r="K34" s="24"/>
      <c r="L34" s="491" t="s">
        <v>205</v>
      </c>
      <c r="M34" s="491" t="s">
        <v>205</v>
      </c>
      <c r="N34" s="494"/>
      <c r="O34" s="476"/>
      <c r="P34" s="285"/>
      <c r="Q34" s="285"/>
      <c r="R34" s="285"/>
    </row>
    <row r="35" spans="2:18" ht="20.25" customHeight="1" x14ac:dyDescent="0.15">
      <c r="B35" s="476"/>
      <c r="C35" s="20" t="s">
        <v>15</v>
      </c>
      <c r="D35" s="52">
        <v>45955</v>
      </c>
      <c r="E35" s="188"/>
      <c r="F35" s="188"/>
      <c r="G35" s="188"/>
      <c r="H35" s="188"/>
      <c r="I35" s="188"/>
      <c r="J35" s="188"/>
      <c r="K35" s="188"/>
      <c r="L35" s="188"/>
      <c r="M35" s="188"/>
      <c r="N35" s="189"/>
      <c r="O35" s="476"/>
      <c r="P35" s="285"/>
      <c r="Q35" s="285"/>
      <c r="R35" s="285"/>
    </row>
    <row r="36" spans="2:18" ht="20.25" customHeight="1" x14ac:dyDescent="0.15">
      <c r="B36" s="476"/>
      <c r="C36" s="20" t="s">
        <v>17</v>
      </c>
      <c r="D36" s="52">
        <v>45956</v>
      </c>
      <c r="E36" s="188"/>
      <c r="F36" s="188"/>
      <c r="G36" s="188"/>
      <c r="H36" s="188"/>
      <c r="I36" s="188"/>
      <c r="J36" s="188"/>
      <c r="K36" s="188"/>
      <c r="L36" s="188"/>
      <c r="M36" s="188"/>
      <c r="N36" s="189"/>
      <c r="O36" s="476"/>
      <c r="P36" s="285"/>
      <c r="Q36" s="285"/>
      <c r="R36" s="285"/>
    </row>
    <row r="37" spans="2:18" ht="20.25" customHeight="1" x14ac:dyDescent="0.15">
      <c r="B37" s="476"/>
      <c r="C37" s="48" t="s">
        <v>6</v>
      </c>
      <c r="D37" s="51">
        <v>45957</v>
      </c>
      <c r="E37" s="273" t="s">
        <v>18</v>
      </c>
      <c r="F37" s="273"/>
      <c r="G37" s="273"/>
      <c r="H37" s="273"/>
      <c r="I37" s="273"/>
      <c r="J37" s="273"/>
      <c r="K37" s="273"/>
      <c r="L37" s="273"/>
      <c r="M37" s="273"/>
      <c r="N37" s="274"/>
      <c r="O37" s="476"/>
      <c r="P37" s="285"/>
      <c r="Q37" s="285"/>
      <c r="R37" s="285"/>
    </row>
    <row r="38" spans="2:18" ht="20.25" customHeight="1" x14ac:dyDescent="0.15">
      <c r="B38" s="476"/>
      <c r="C38" s="48" t="s">
        <v>10</v>
      </c>
      <c r="D38" s="51">
        <v>45958</v>
      </c>
      <c r="E38" s="276"/>
      <c r="F38" s="276"/>
      <c r="G38" s="276"/>
      <c r="H38" s="276"/>
      <c r="I38" s="276"/>
      <c r="J38" s="276"/>
      <c r="K38" s="276"/>
      <c r="L38" s="276"/>
      <c r="M38" s="276"/>
      <c r="N38" s="277"/>
      <c r="O38" s="476"/>
      <c r="P38" s="285"/>
      <c r="Q38" s="285"/>
      <c r="R38" s="285"/>
    </row>
    <row r="39" spans="2:18" ht="20.25" customHeight="1" x14ac:dyDescent="0.15">
      <c r="B39" s="476"/>
      <c r="C39" s="48" t="s">
        <v>12</v>
      </c>
      <c r="D39" s="51">
        <v>45959</v>
      </c>
      <c r="E39" s="276"/>
      <c r="F39" s="276"/>
      <c r="G39" s="276"/>
      <c r="H39" s="276"/>
      <c r="I39" s="276"/>
      <c r="J39" s="276"/>
      <c r="K39" s="276"/>
      <c r="L39" s="276"/>
      <c r="M39" s="276"/>
      <c r="N39" s="277"/>
      <c r="O39" s="476"/>
      <c r="P39" s="285"/>
      <c r="Q39" s="285"/>
      <c r="R39" s="285"/>
    </row>
    <row r="40" spans="2:18" ht="20.25" customHeight="1" x14ac:dyDescent="0.15">
      <c r="B40" s="476"/>
      <c r="C40" s="48" t="s">
        <v>13</v>
      </c>
      <c r="D40" s="51">
        <v>45960</v>
      </c>
      <c r="E40" s="276"/>
      <c r="F40" s="276"/>
      <c r="G40" s="276"/>
      <c r="H40" s="276"/>
      <c r="I40" s="276"/>
      <c r="J40" s="276"/>
      <c r="K40" s="276"/>
      <c r="L40" s="276"/>
      <c r="M40" s="276"/>
      <c r="N40" s="277"/>
      <c r="O40" s="476"/>
      <c r="P40" s="285"/>
      <c r="Q40" s="285"/>
      <c r="R40" s="285"/>
    </row>
    <row r="41" spans="2:18" ht="20.25" customHeight="1" x14ac:dyDescent="0.15">
      <c r="B41" s="476"/>
      <c r="C41" s="48" t="s">
        <v>14</v>
      </c>
      <c r="D41" s="51">
        <v>45961</v>
      </c>
      <c r="E41" s="276"/>
      <c r="F41" s="276"/>
      <c r="G41" s="276"/>
      <c r="H41" s="276"/>
      <c r="I41" s="276"/>
      <c r="J41" s="276"/>
      <c r="K41" s="276"/>
      <c r="L41" s="276"/>
      <c r="M41" s="276"/>
      <c r="N41" s="277"/>
      <c r="O41" s="476"/>
      <c r="P41" s="285"/>
      <c r="Q41" s="285"/>
      <c r="R41" s="285"/>
    </row>
    <row r="42" spans="2:18" ht="20.25" customHeight="1" x14ac:dyDescent="0.15">
      <c r="B42" s="476"/>
      <c r="C42" s="20" t="s">
        <v>15</v>
      </c>
      <c r="D42" s="52">
        <v>45962</v>
      </c>
      <c r="E42" s="188"/>
      <c r="F42" s="188"/>
      <c r="G42" s="188"/>
      <c r="H42" s="188"/>
      <c r="I42" s="188"/>
      <c r="J42" s="188"/>
      <c r="K42" s="188"/>
      <c r="L42" s="188"/>
      <c r="M42" s="188"/>
      <c r="N42" s="189"/>
      <c r="O42" s="476"/>
      <c r="P42" s="285"/>
      <c r="Q42" s="285"/>
      <c r="R42" s="285"/>
    </row>
    <row r="43" spans="2:18" ht="20.25" customHeight="1" x14ac:dyDescent="0.15">
      <c r="B43" s="476"/>
      <c r="C43" s="20" t="s">
        <v>17</v>
      </c>
      <c r="D43" s="52">
        <v>45963</v>
      </c>
      <c r="E43" s="188"/>
      <c r="F43" s="188"/>
      <c r="G43" s="188"/>
      <c r="H43" s="188"/>
      <c r="I43" s="188"/>
      <c r="J43" s="188"/>
      <c r="K43" s="188"/>
      <c r="L43" s="188"/>
      <c r="M43" s="188"/>
      <c r="N43" s="189"/>
      <c r="O43" s="476"/>
      <c r="P43" s="285"/>
      <c r="Q43" s="285"/>
      <c r="R43" s="285"/>
    </row>
    <row r="44" spans="2:18" ht="20.25" customHeight="1" x14ac:dyDescent="0.15">
      <c r="B44" s="476"/>
      <c r="C44" s="48" t="s">
        <v>6</v>
      </c>
      <c r="D44" s="51">
        <v>45964</v>
      </c>
      <c r="E44" s="495"/>
      <c r="F44" s="267"/>
      <c r="G44" s="267"/>
      <c r="H44" s="482" t="s">
        <v>200</v>
      </c>
      <c r="I44" s="482" t="s">
        <v>200</v>
      </c>
      <c r="J44" s="482" t="s">
        <v>200</v>
      </c>
      <c r="K44" s="267"/>
      <c r="L44" s="496" t="s">
        <v>203</v>
      </c>
      <c r="M44" s="496" t="s">
        <v>203</v>
      </c>
      <c r="N44" s="26"/>
      <c r="O44" s="476"/>
      <c r="P44" s="285"/>
      <c r="Q44" s="285"/>
      <c r="R44" s="285"/>
    </row>
    <row r="45" spans="2:18" ht="20.25" customHeight="1" x14ac:dyDescent="0.15">
      <c r="B45" s="476"/>
      <c r="C45" s="48" t="s">
        <v>10</v>
      </c>
      <c r="D45" s="51">
        <v>45965</v>
      </c>
      <c r="E45" s="497" t="s">
        <v>207</v>
      </c>
      <c r="F45" s="498" t="s">
        <v>207</v>
      </c>
      <c r="G45" s="498" t="s">
        <v>207</v>
      </c>
      <c r="H45" s="482" t="s">
        <v>200</v>
      </c>
      <c r="I45" s="482" t="s">
        <v>200</v>
      </c>
      <c r="J45" s="482" t="s">
        <v>200</v>
      </c>
      <c r="K45" s="267"/>
      <c r="L45" s="499" t="s">
        <v>203</v>
      </c>
      <c r="M45" s="496" t="s">
        <v>203</v>
      </c>
      <c r="N45" s="26"/>
      <c r="O45" s="476"/>
      <c r="P45" s="285"/>
      <c r="Q45" s="285"/>
      <c r="R45" s="285"/>
    </row>
    <row r="46" spans="2:18" ht="20.25" customHeight="1" x14ac:dyDescent="0.15">
      <c r="B46" s="476"/>
      <c r="C46" s="48" t="s">
        <v>12</v>
      </c>
      <c r="D46" s="51">
        <v>45966</v>
      </c>
      <c r="E46" s="497" t="s">
        <v>207</v>
      </c>
      <c r="F46" s="498" t="s">
        <v>207</v>
      </c>
      <c r="G46" s="498" t="s">
        <v>207</v>
      </c>
      <c r="H46" s="482" t="s">
        <v>200</v>
      </c>
      <c r="I46" s="482" t="s">
        <v>200</v>
      </c>
      <c r="J46" s="482" t="s">
        <v>200</v>
      </c>
      <c r="K46" s="287"/>
      <c r="L46" s="500" t="s">
        <v>203</v>
      </c>
      <c r="M46" s="500" t="s">
        <v>203</v>
      </c>
      <c r="N46" s="501" t="s">
        <v>203</v>
      </c>
      <c r="O46" s="476"/>
      <c r="P46" s="285"/>
      <c r="Q46" s="285"/>
      <c r="R46" s="285"/>
    </row>
    <row r="47" spans="2:18" ht="20.25" customHeight="1" x14ac:dyDescent="0.15">
      <c r="B47" s="476"/>
      <c r="C47" s="48" t="s">
        <v>13</v>
      </c>
      <c r="D47" s="51">
        <v>45967</v>
      </c>
      <c r="E47" s="497" t="s">
        <v>207</v>
      </c>
      <c r="F47" s="498" t="s">
        <v>207</v>
      </c>
      <c r="G47" s="498" t="s">
        <v>207</v>
      </c>
      <c r="H47" s="482" t="s">
        <v>200</v>
      </c>
      <c r="I47" s="482" t="s">
        <v>200</v>
      </c>
      <c r="J47" s="482" t="s">
        <v>200</v>
      </c>
      <c r="K47" s="287"/>
      <c r="L47" s="502" t="s">
        <v>204</v>
      </c>
      <c r="M47" s="502" t="s">
        <v>204</v>
      </c>
      <c r="N47" s="26"/>
      <c r="O47" s="476"/>
      <c r="P47" s="285"/>
      <c r="Q47" s="285"/>
      <c r="R47" s="285"/>
    </row>
    <row r="48" spans="2:18" ht="20.25" customHeight="1" x14ac:dyDescent="0.15">
      <c r="B48" s="476"/>
      <c r="C48" s="48" t="s">
        <v>14</v>
      </c>
      <c r="D48" s="51">
        <v>45968</v>
      </c>
      <c r="E48" s="497" t="s">
        <v>207</v>
      </c>
      <c r="F48" s="498" t="s">
        <v>207</v>
      </c>
      <c r="G48" s="498" t="s">
        <v>207</v>
      </c>
      <c r="H48" s="482" t="s">
        <v>200</v>
      </c>
      <c r="I48" s="482" t="s">
        <v>200</v>
      </c>
      <c r="J48" s="287"/>
      <c r="K48" s="287"/>
      <c r="L48" s="502" t="s">
        <v>204</v>
      </c>
      <c r="M48" s="502" t="s">
        <v>204</v>
      </c>
      <c r="N48" s="26"/>
      <c r="O48" s="476"/>
      <c r="P48" s="285"/>
      <c r="Q48" s="285"/>
      <c r="R48" s="285"/>
    </row>
    <row r="49" spans="2:18" ht="20.25" customHeight="1" x14ac:dyDescent="0.15">
      <c r="B49" s="476"/>
      <c r="C49" s="20" t="s">
        <v>15</v>
      </c>
      <c r="D49" s="52">
        <v>45969</v>
      </c>
      <c r="E49" s="188"/>
      <c r="F49" s="188"/>
      <c r="G49" s="188"/>
      <c r="H49" s="188"/>
      <c r="I49" s="188"/>
      <c r="J49" s="188"/>
      <c r="K49" s="188"/>
      <c r="L49" s="188"/>
      <c r="M49" s="188"/>
      <c r="N49" s="189"/>
      <c r="O49" s="476"/>
      <c r="P49" s="285"/>
      <c r="Q49" s="285"/>
      <c r="R49" s="285"/>
    </row>
    <row r="50" spans="2:18" ht="20.25" customHeight="1" x14ac:dyDescent="0.15">
      <c r="B50" s="476"/>
      <c r="C50" s="20" t="s">
        <v>17</v>
      </c>
      <c r="D50" s="52">
        <v>45970</v>
      </c>
      <c r="E50" s="188"/>
      <c r="F50" s="188"/>
      <c r="G50" s="188"/>
      <c r="H50" s="188"/>
      <c r="I50" s="188"/>
      <c r="J50" s="188"/>
      <c r="K50" s="188"/>
      <c r="L50" s="188"/>
      <c r="M50" s="188"/>
      <c r="N50" s="189"/>
      <c r="O50" s="476"/>
      <c r="P50" s="285"/>
      <c r="Q50" s="285"/>
      <c r="R50" s="285"/>
    </row>
    <row r="51" spans="2:18" ht="20.25" customHeight="1" x14ac:dyDescent="0.15">
      <c r="B51" s="476"/>
      <c r="C51" s="48" t="s">
        <v>6</v>
      </c>
      <c r="D51" s="51">
        <v>45971</v>
      </c>
      <c r="E51" s="273" t="s">
        <v>18</v>
      </c>
      <c r="F51" s="273"/>
      <c r="G51" s="273"/>
      <c r="H51" s="273"/>
      <c r="I51" s="273"/>
      <c r="J51" s="273"/>
      <c r="K51" s="273"/>
      <c r="L51" s="273"/>
      <c r="M51" s="273"/>
      <c r="N51" s="274"/>
      <c r="O51" s="476"/>
      <c r="P51" s="285"/>
      <c r="Q51" s="285"/>
      <c r="R51" s="285"/>
    </row>
    <row r="52" spans="2:18" ht="20.25" customHeight="1" x14ac:dyDescent="0.15">
      <c r="B52" s="476"/>
      <c r="C52" s="48" t="s">
        <v>10</v>
      </c>
      <c r="D52" s="51">
        <v>45972</v>
      </c>
      <c r="E52" s="276"/>
      <c r="F52" s="276"/>
      <c r="G52" s="276"/>
      <c r="H52" s="276"/>
      <c r="I52" s="276"/>
      <c r="J52" s="276"/>
      <c r="K52" s="276"/>
      <c r="L52" s="276"/>
      <c r="M52" s="276"/>
      <c r="N52" s="277"/>
      <c r="O52" s="476"/>
      <c r="P52" s="285"/>
      <c r="Q52" s="285"/>
      <c r="R52" s="285"/>
    </row>
    <row r="53" spans="2:18" ht="20.25" customHeight="1" x14ac:dyDescent="0.15">
      <c r="B53" s="476"/>
      <c r="C53" s="48" t="s">
        <v>12</v>
      </c>
      <c r="D53" s="51">
        <v>45973</v>
      </c>
      <c r="E53" s="276"/>
      <c r="F53" s="276"/>
      <c r="G53" s="276"/>
      <c r="H53" s="276"/>
      <c r="I53" s="276"/>
      <c r="J53" s="276"/>
      <c r="K53" s="276"/>
      <c r="L53" s="276"/>
      <c r="M53" s="276"/>
      <c r="N53" s="277"/>
      <c r="O53" s="476"/>
      <c r="P53" s="285"/>
      <c r="Q53" s="285"/>
      <c r="R53" s="285"/>
    </row>
    <row r="54" spans="2:18" ht="20.25" customHeight="1" x14ac:dyDescent="0.15">
      <c r="B54" s="476"/>
      <c r="C54" s="48" t="s">
        <v>13</v>
      </c>
      <c r="D54" s="51">
        <v>45974</v>
      </c>
      <c r="E54" s="276"/>
      <c r="F54" s="276"/>
      <c r="G54" s="276"/>
      <c r="H54" s="276"/>
      <c r="I54" s="276"/>
      <c r="J54" s="276"/>
      <c r="K54" s="276"/>
      <c r="L54" s="276"/>
      <c r="M54" s="276"/>
      <c r="N54" s="277"/>
      <c r="O54" s="476"/>
      <c r="P54" s="285"/>
      <c r="Q54" s="285"/>
      <c r="R54" s="285"/>
    </row>
    <row r="55" spans="2:18" ht="20.25" customHeight="1" x14ac:dyDescent="0.15">
      <c r="B55" s="476"/>
      <c r="C55" s="48" t="s">
        <v>14</v>
      </c>
      <c r="D55" s="51">
        <v>45975</v>
      </c>
      <c r="E55" s="276"/>
      <c r="F55" s="276"/>
      <c r="G55" s="276"/>
      <c r="H55" s="276"/>
      <c r="I55" s="276"/>
      <c r="J55" s="276"/>
      <c r="K55" s="276"/>
      <c r="L55" s="276"/>
      <c r="M55" s="276"/>
      <c r="N55" s="277"/>
      <c r="O55" s="476"/>
      <c r="P55" s="285"/>
      <c r="Q55" s="285"/>
      <c r="R55" s="285"/>
    </row>
    <row r="56" spans="2:18" ht="20.25" customHeight="1" x14ac:dyDescent="0.15">
      <c r="B56" s="476"/>
      <c r="C56" s="20" t="s">
        <v>15</v>
      </c>
      <c r="D56" s="52">
        <v>45976</v>
      </c>
      <c r="E56" s="188"/>
      <c r="F56" s="188"/>
      <c r="G56" s="188"/>
      <c r="H56" s="188"/>
      <c r="I56" s="188"/>
      <c r="J56" s="188"/>
      <c r="K56" s="188"/>
      <c r="L56" s="188"/>
      <c r="M56" s="188"/>
      <c r="N56" s="189"/>
      <c r="O56" s="476"/>
      <c r="P56" s="285"/>
      <c r="Q56" s="285"/>
      <c r="R56" s="285"/>
    </row>
    <row r="57" spans="2:18" ht="20.25" customHeight="1" x14ac:dyDescent="0.15">
      <c r="B57" s="476"/>
      <c r="C57" s="20" t="s">
        <v>17</v>
      </c>
      <c r="D57" s="52">
        <v>45977</v>
      </c>
      <c r="E57" s="188"/>
      <c r="F57" s="188"/>
      <c r="G57" s="188"/>
      <c r="H57" s="188"/>
      <c r="I57" s="188"/>
      <c r="J57" s="188"/>
      <c r="K57" s="188"/>
      <c r="L57" s="188"/>
      <c r="M57" s="188"/>
      <c r="N57" s="189"/>
      <c r="O57" s="476"/>
      <c r="P57" s="285"/>
      <c r="Q57" s="285"/>
      <c r="R57" s="285"/>
    </row>
    <row r="58" spans="2:18" ht="20.25" customHeight="1" x14ac:dyDescent="0.15">
      <c r="B58" s="476"/>
      <c r="C58" s="48" t="s">
        <v>6</v>
      </c>
      <c r="D58" s="51">
        <v>45978</v>
      </c>
      <c r="E58" s="497" t="s">
        <v>207</v>
      </c>
      <c r="F58" s="498" t="s">
        <v>207</v>
      </c>
      <c r="G58" s="498" t="s">
        <v>207</v>
      </c>
      <c r="H58" s="482" t="s">
        <v>200</v>
      </c>
      <c r="I58" s="482" t="s">
        <v>200</v>
      </c>
      <c r="J58" s="24"/>
      <c r="K58" s="24"/>
      <c r="L58" s="502" t="s">
        <v>204</v>
      </c>
      <c r="M58" s="502" t="s">
        <v>204</v>
      </c>
      <c r="N58" s="503" t="s">
        <v>204</v>
      </c>
      <c r="O58" s="476"/>
      <c r="P58" s="285"/>
      <c r="Q58" s="285"/>
      <c r="R58" s="285"/>
    </row>
    <row r="59" spans="2:18" ht="20.25" customHeight="1" x14ac:dyDescent="0.15">
      <c r="B59" s="476"/>
      <c r="C59" s="48" t="s">
        <v>10</v>
      </c>
      <c r="D59" s="51">
        <v>45979</v>
      </c>
      <c r="E59" s="497" t="s">
        <v>207</v>
      </c>
      <c r="F59" s="498" t="s">
        <v>207</v>
      </c>
      <c r="G59" s="498" t="s">
        <v>207</v>
      </c>
      <c r="H59" s="504" t="s">
        <v>210</v>
      </c>
      <c r="I59" s="504" t="s">
        <v>210</v>
      </c>
      <c r="J59" s="504" t="s">
        <v>210</v>
      </c>
      <c r="L59" s="505" t="s">
        <v>209</v>
      </c>
      <c r="M59" s="505" t="s">
        <v>209</v>
      </c>
      <c r="N59" s="506" t="s">
        <v>209</v>
      </c>
      <c r="O59" s="476"/>
      <c r="P59" s="285"/>
      <c r="Q59" s="285"/>
      <c r="R59" s="285"/>
    </row>
    <row r="60" spans="2:18" ht="20.25" customHeight="1" x14ac:dyDescent="0.15">
      <c r="B60" s="476"/>
      <c r="C60" s="48" t="s">
        <v>12</v>
      </c>
      <c r="D60" s="51">
        <v>45980</v>
      </c>
      <c r="E60" s="497" t="s">
        <v>207</v>
      </c>
      <c r="F60" s="498" t="s">
        <v>207</v>
      </c>
      <c r="G60" s="498" t="s">
        <v>207</v>
      </c>
      <c r="H60" s="504" t="s">
        <v>210</v>
      </c>
      <c r="I60" s="504" t="s">
        <v>210</v>
      </c>
      <c r="J60" s="504" t="s">
        <v>210</v>
      </c>
      <c r="L60" s="505" t="s">
        <v>209</v>
      </c>
      <c r="M60" s="505" t="s">
        <v>209</v>
      </c>
      <c r="N60" s="506" t="s">
        <v>209</v>
      </c>
      <c r="O60" s="476"/>
      <c r="P60" s="285"/>
      <c r="Q60" s="285"/>
      <c r="R60" s="285"/>
    </row>
    <row r="61" spans="2:18" ht="20.25" customHeight="1" x14ac:dyDescent="0.15">
      <c r="B61" s="476"/>
      <c r="C61" s="48" t="s">
        <v>13</v>
      </c>
      <c r="D61" s="51">
        <v>45981</v>
      </c>
      <c r="E61" s="497" t="s">
        <v>207</v>
      </c>
      <c r="F61" s="498" t="s">
        <v>207</v>
      </c>
      <c r="G61" s="498" t="s">
        <v>207</v>
      </c>
      <c r="H61" s="504" t="s">
        <v>210</v>
      </c>
      <c r="I61" s="504" t="s">
        <v>210</v>
      </c>
      <c r="J61" s="504" t="s">
        <v>210</v>
      </c>
      <c r="L61" s="505" t="s">
        <v>209</v>
      </c>
      <c r="M61" s="505" t="s">
        <v>209</v>
      </c>
      <c r="N61" s="506" t="s">
        <v>209</v>
      </c>
      <c r="O61" s="476"/>
      <c r="P61" s="285"/>
      <c r="Q61" s="285"/>
      <c r="R61" s="285"/>
    </row>
    <row r="62" spans="2:18" ht="20.25" customHeight="1" x14ac:dyDescent="0.15">
      <c r="B62" s="476"/>
      <c r="C62" s="48" t="s">
        <v>14</v>
      </c>
      <c r="D62" s="51">
        <v>45982</v>
      </c>
      <c r="E62" s="497" t="s">
        <v>207</v>
      </c>
      <c r="F62" s="498" t="s">
        <v>207</v>
      </c>
      <c r="G62" s="498" t="s">
        <v>207</v>
      </c>
      <c r="H62" s="504" t="s">
        <v>210</v>
      </c>
      <c r="I62" s="504" t="s">
        <v>210</v>
      </c>
      <c r="J62" s="504" t="s">
        <v>210</v>
      </c>
      <c r="L62" s="505" t="s">
        <v>209</v>
      </c>
      <c r="M62" s="505" t="s">
        <v>209</v>
      </c>
      <c r="N62" s="506" t="s">
        <v>209</v>
      </c>
      <c r="O62" s="476"/>
      <c r="P62" s="285"/>
      <c r="Q62" s="285"/>
      <c r="R62" s="285"/>
    </row>
    <row r="63" spans="2:18" ht="20.25" customHeight="1" x14ac:dyDescent="0.15">
      <c r="B63" s="476"/>
      <c r="C63" s="20" t="s">
        <v>15</v>
      </c>
      <c r="D63" s="52">
        <v>45983</v>
      </c>
      <c r="E63" s="188"/>
      <c r="F63" s="188"/>
      <c r="G63" s="188"/>
      <c r="H63" s="188"/>
      <c r="I63" s="188"/>
      <c r="J63" s="188"/>
      <c r="K63" s="188"/>
      <c r="L63" s="188"/>
      <c r="M63" s="188"/>
      <c r="N63" s="189"/>
      <c r="O63" s="476"/>
      <c r="P63" s="285"/>
      <c r="Q63" s="285"/>
      <c r="R63" s="285"/>
    </row>
    <row r="64" spans="2:18" ht="20.25" customHeight="1" x14ac:dyDescent="0.15">
      <c r="B64" s="476"/>
      <c r="C64" s="20" t="s">
        <v>17</v>
      </c>
      <c r="D64" s="52">
        <v>45984</v>
      </c>
      <c r="E64" s="188"/>
      <c r="F64" s="188"/>
      <c r="G64" s="188"/>
      <c r="H64" s="188"/>
      <c r="I64" s="188"/>
      <c r="J64" s="188"/>
      <c r="K64" s="188"/>
      <c r="L64" s="188"/>
      <c r="M64" s="188"/>
      <c r="N64" s="189"/>
      <c r="O64" s="476"/>
      <c r="P64" s="285"/>
      <c r="Q64" s="285"/>
      <c r="R64" s="285"/>
    </row>
    <row r="65" spans="2:18" ht="20.25" customHeight="1" x14ac:dyDescent="0.15">
      <c r="B65" s="476"/>
      <c r="C65" s="48" t="s">
        <v>6</v>
      </c>
      <c r="D65" s="51">
        <v>45985</v>
      </c>
      <c r="E65" s="273" t="s">
        <v>18</v>
      </c>
      <c r="F65" s="273"/>
      <c r="G65" s="273"/>
      <c r="H65" s="273"/>
      <c r="I65" s="273"/>
      <c r="J65" s="273"/>
      <c r="K65" s="273"/>
      <c r="L65" s="273"/>
      <c r="M65" s="273"/>
      <c r="N65" s="274"/>
      <c r="O65" s="476"/>
      <c r="P65" s="285"/>
      <c r="Q65" s="285"/>
      <c r="R65" s="285"/>
    </row>
    <row r="66" spans="2:18" ht="20.25" customHeight="1" x14ac:dyDescent="0.15">
      <c r="B66" s="476"/>
      <c r="C66" s="48" t="s">
        <v>10</v>
      </c>
      <c r="D66" s="51">
        <v>45986</v>
      </c>
      <c r="E66" s="276"/>
      <c r="F66" s="276"/>
      <c r="G66" s="276"/>
      <c r="H66" s="276"/>
      <c r="I66" s="276"/>
      <c r="J66" s="276"/>
      <c r="K66" s="276"/>
      <c r="L66" s="276"/>
      <c r="M66" s="276"/>
      <c r="N66" s="277"/>
      <c r="O66" s="476"/>
      <c r="P66" s="285"/>
      <c r="Q66" s="285"/>
      <c r="R66" s="285"/>
    </row>
    <row r="67" spans="2:18" ht="20.25" customHeight="1" x14ac:dyDescent="0.15">
      <c r="B67" s="476"/>
      <c r="C67" s="48" t="s">
        <v>12</v>
      </c>
      <c r="D67" s="51">
        <v>45987</v>
      </c>
      <c r="E67" s="276"/>
      <c r="F67" s="276"/>
      <c r="G67" s="276"/>
      <c r="H67" s="276"/>
      <c r="I67" s="276"/>
      <c r="J67" s="276"/>
      <c r="K67" s="276"/>
      <c r="L67" s="276"/>
      <c r="M67" s="276"/>
      <c r="N67" s="277"/>
      <c r="O67" s="476"/>
      <c r="P67" s="285"/>
      <c r="Q67" s="285"/>
      <c r="R67" s="285"/>
    </row>
    <row r="68" spans="2:18" ht="20.25" customHeight="1" x14ac:dyDescent="0.15">
      <c r="B68" s="476"/>
      <c r="C68" s="48" t="s">
        <v>13</v>
      </c>
      <c r="D68" s="51">
        <v>45988</v>
      </c>
      <c r="E68" s="276"/>
      <c r="F68" s="276"/>
      <c r="G68" s="276"/>
      <c r="H68" s="276"/>
      <c r="I68" s="276"/>
      <c r="J68" s="276"/>
      <c r="K68" s="276"/>
      <c r="L68" s="276"/>
      <c r="M68" s="276"/>
      <c r="N68" s="277"/>
      <c r="O68" s="476"/>
      <c r="P68" s="285"/>
      <c r="Q68" s="285"/>
      <c r="R68" s="285"/>
    </row>
    <row r="69" spans="2:18" ht="20.25" customHeight="1" x14ac:dyDescent="0.15">
      <c r="B69" s="476"/>
      <c r="C69" s="48" t="s">
        <v>14</v>
      </c>
      <c r="D69" s="51">
        <v>45989</v>
      </c>
      <c r="E69" s="276"/>
      <c r="F69" s="276"/>
      <c r="G69" s="276"/>
      <c r="H69" s="276"/>
      <c r="I69" s="276"/>
      <c r="J69" s="276"/>
      <c r="K69" s="276"/>
      <c r="L69" s="276"/>
      <c r="M69" s="276"/>
      <c r="N69" s="277"/>
      <c r="O69" s="476"/>
      <c r="P69" s="285"/>
      <c r="Q69" s="285"/>
      <c r="R69" s="285"/>
    </row>
    <row r="70" spans="2:18" ht="20.25" customHeight="1" x14ac:dyDescent="0.15">
      <c r="B70" s="476"/>
      <c r="C70" s="20" t="s">
        <v>15</v>
      </c>
      <c r="D70" s="52">
        <v>45990</v>
      </c>
      <c r="E70" s="188"/>
      <c r="F70" s="188"/>
      <c r="G70" s="188"/>
      <c r="H70" s="188"/>
      <c r="I70" s="188"/>
      <c r="J70" s="188"/>
      <c r="K70" s="188"/>
      <c r="L70" s="188"/>
      <c r="M70" s="188"/>
      <c r="N70" s="189"/>
      <c r="O70" s="476"/>
      <c r="P70" s="285"/>
      <c r="Q70" s="285"/>
      <c r="R70" s="285"/>
    </row>
    <row r="71" spans="2:18" ht="20.25" customHeight="1" x14ac:dyDescent="0.15">
      <c r="B71" s="476"/>
      <c r="C71" s="20" t="s">
        <v>17</v>
      </c>
      <c r="D71" s="52">
        <v>45991</v>
      </c>
      <c r="E71" s="188"/>
      <c r="F71" s="188"/>
      <c r="G71" s="188"/>
      <c r="H71" s="188"/>
      <c r="I71" s="188"/>
      <c r="J71" s="188"/>
      <c r="K71" s="188"/>
      <c r="L71" s="188"/>
      <c r="M71" s="188"/>
      <c r="N71" s="189"/>
      <c r="O71" s="476"/>
      <c r="P71" s="285"/>
      <c r="Q71" s="285"/>
      <c r="R71" s="285"/>
    </row>
    <row r="72" spans="2:18" ht="20.25" customHeight="1" x14ac:dyDescent="0.15">
      <c r="B72" s="476"/>
      <c r="C72" s="48" t="s">
        <v>6</v>
      </c>
      <c r="D72" s="51">
        <v>45992</v>
      </c>
      <c r="E72" s="497" t="s">
        <v>207</v>
      </c>
      <c r="F72" s="498" t="s">
        <v>207</v>
      </c>
      <c r="G72" s="498" t="s">
        <v>207</v>
      </c>
      <c r="H72" s="504" t="s">
        <v>210</v>
      </c>
      <c r="I72" s="504" t="s">
        <v>210</v>
      </c>
      <c r="J72" s="504" t="s">
        <v>210</v>
      </c>
      <c r="K72" s="24"/>
      <c r="L72" s="505" t="s">
        <v>209</v>
      </c>
      <c r="M72" s="505" t="s">
        <v>209</v>
      </c>
      <c r="N72" s="506" t="s">
        <v>209</v>
      </c>
      <c r="O72" s="476"/>
      <c r="P72" s="285"/>
      <c r="Q72" s="285"/>
      <c r="R72" s="285"/>
    </row>
    <row r="73" spans="2:18" ht="20.25" customHeight="1" x14ac:dyDescent="0.15">
      <c r="B73" s="476"/>
      <c r="C73" s="48" t="s">
        <v>10</v>
      </c>
      <c r="D73" s="51">
        <v>45993</v>
      </c>
      <c r="E73" s="497" t="s">
        <v>207</v>
      </c>
      <c r="F73" s="498" t="s">
        <v>207</v>
      </c>
      <c r="G73" s="498" t="s">
        <v>207</v>
      </c>
      <c r="H73" s="504" t="s">
        <v>210</v>
      </c>
      <c r="I73" s="504" t="s">
        <v>210</v>
      </c>
      <c r="J73" s="504" t="s">
        <v>210</v>
      </c>
      <c r="L73" s="505" t="s">
        <v>209</v>
      </c>
      <c r="M73" s="505" t="s">
        <v>209</v>
      </c>
      <c r="N73" s="506" t="s">
        <v>209</v>
      </c>
      <c r="O73" s="476"/>
      <c r="P73" s="285"/>
      <c r="Q73" s="285"/>
      <c r="R73" s="285"/>
    </row>
    <row r="74" spans="2:18" ht="20.25" customHeight="1" x14ac:dyDescent="0.15">
      <c r="B74" s="476"/>
      <c r="C74" s="48" t="s">
        <v>12</v>
      </c>
      <c r="D74" s="51">
        <v>45994</v>
      </c>
      <c r="E74" s="497" t="s">
        <v>207</v>
      </c>
      <c r="F74" s="498" t="s">
        <v>207</v>
      </c>
      <c r="G74" s="498" t="s">
        <v>207</v>
      </c>
      <c r="H74" s="504" t="s">
        <v>210</v>
      </c>
      <c r="I74" s="504" t="s">
        <v>210</v>
      </c>
      <c r="J74" s="504" t="s">
        <v>210</v>
      </c>
      <c r="L74" s="505" t="s">
        <v>209</v>
      </c>
      <c r="M74" s="505" t="s">
        <v>209</v>
      </c>
      <c r="N74" s="506" t="s">
        <v>209</v>
      </c>
      <c r="O74" s="476"/>
      <c r="P74" s="285"/>
      <c r="Q74" s="285"/>
      <c r="R74" s="285"/>
    </row>
    <row r="75" spans="2:18" ht="20.25" customHeight="1" x14ac:dyDescent="0.15">
      <c r="B75" s="476"/>
      <c r="C75" s="48" t="s">
        <v>13</v>
      </c>
      <c r="D75" s="51">
        <v>45995</v>
      </c>
      <c r="E75" s="497" t="s">
        <v>207</v>
      </c>
      <c r="F75" s="498" t="s">
        <v>207</v>
      </c>
      <c r="G75" s="498" t="s">
        <v>207</v>
      </c>
      <c r="H75" s="504" t="s">
        <v>210</v>
      </c>
      <c r="I75" s="504" t="s">
        <v>210</v>
      </c>
      <c r="J75" s="504" t="s">
        <v>210</v>
      </c>
      <c r="K75" s="24"/>
      <c r="L75" s="507" t="s">
        <v>208</v>
      </c>
      <c r="M75" s="507" t="s">
        <v>208</v>
      </c>
      <c r="N75" s="508" t="s">
        <v>208</v>
      </c>
      <c r="O75" s="476"/>
      <c r="P75" s="285"/>
      <c r="Q75" s="285"/>
      <c r="R75" s="285"/>
    </row>
    <row r="76" spans="2:18" ht="20.25" customHeight="1" x14ac:dyDescent="0.15">
      <c r="B76" s="476"/>
      <c r="C76" s="48" t="s">
        <v>14</v>
      </c>
      <c r="D76" s="51">
        <v>45996</v>
      </c>
      <c r="E76" s="497" t="s">
        <v>207</v>
      </c>
      <c r="F76" s="498" t="s">
        <v>207</v>
      </c>
      <c r="G76" s="498" t="s">
        <v>207</v>
      </c>
      <c r="H76" s="504" t="s">
        <v>210</v>
      </c>
      <c r="I76" s="504" t="s">
        <v>210</v>
      </c>
      <c r="J76" s="504" t="s">
        <v>210</v>
      </c>
      <c r="K76" s="24"/>
      <c r="L76" s="507" t="s">
        <v>208</v>
      </c>
      <c r="M76" s="507" t="s">
        <v>208</v>
      </c>
      <c r="N76" s="508" t="s">
        <v>208</v>
      </c>
      <c r="O76" s="476"/>
      <c r="P76" s="309"/>
      <c r="Q76" s="285"/>
      <c r="R76" s="285"/>
    </row>
    <row r="77" spans="2:18" ht="20.25" customHeight="1" x14ac:dyDescent="0.15">
      <c r="B77" s="476"/>
      <c r="C77" s="20" t="s">
        <v>15</v>
      </c>
      <c r="D77" s="52">
        <v>45997</v>
      </c>
      <c r="E77" s="188"/>
      <c r="F77" s="188"/>
      <c r="G77" s="188"/>
      <c r="H77" s="188"/>
      <c r="I77" s="188"/>
      <c r="J77" s="188"/>
      <c r="K77" s="188"/>
      <c r="L77" s="188"/>
      <c r="M77" s="188"/>
      <c r="N77" s="189"/>
      <c r="O77" s="476"/>
      <c r="P77" s="285"/>
      <c r="Q77" s="285"/>
      <c r="R77" s="285"/>
    </row>
    <row r="78" spans="2:18" ht="20.25" customHeight="1" x14ac:dyDescent="0.15">
      <c r="B78" s="476"/>
      <c r="C78" s="20" t="s">
        <v>17</v>
      </c>
      <c r="D78" s="52">
        <v>45998</v>
      </c>
      <c r="E78" s="188"/>
      <c r="F78" s="188"/>
      <c r="G78" s="188"/>
      <c r="H78" s="188"/>
      <c r="I78" s="188"/>
      <c r="J78" s="188"/>
      <c r="K78" s="188"/>
      <c r="L78" s="188"/>
      <c r="M78" s="188"/>
      <c r="N78" s="189"/>
      <c r="O78" s="476"/>
      <c r="P78" s="285"/>
      <c r="Q78" s="285"/>
      <c r="R78" s="285"/>
    </row>
    <row r="79" spans="2:18" ht="20.25" customHeight="1" x14ac:dyDescent="0.15">
      <c r="B79" s="476"/>
      <c r="C79" s="20" t="s">
        <v>6</v>
      </c>
      <c r="D79" s="52">
        <v>45999</v>
      </c>
      <c r="E79" s="509"/>
      <c r="F79" s="509"/>
      <c r="G79" s="509"/>
      <c r="H79" s="509"/>
      <c r="I79" s="509"/>
      <c r="J79" s="509"/>
      <c r="K79" s="509"/>
      <c r="L79" s="509"/>
      <c r="M79" s="509"/>
      <c r="N79" s="510"/>
      <c r="O79" s="476"/>
      <c r="P79" s="285"/>
      <c r="Q79" s="285"/>
      <c r="R79" s="285"/>
    </row>
    <row r="80" spans="2:18" ht="20.25" customHeight="1" x14ac:dyDescent="0.15">
      <c r="B80" s="476"/>
      <c r="C80" s="48" t="s">
        <v>10</v>
      </c>
      <c r="D80" s="51">
        <v>46000</v>
      </c>
      <c r="E80" s="497" t="s">
        <v>207</v>
      </c>
      <c r="F80" s="498" t="s">
        <v>207</v>
      </c>
      <c r="G80" s="504" t="s">
        <v>210</v>
      </c>
      <c r="H80" s="504" t="s">
        <v>210</v>
      </c>
      <c r="I80" s="504" t="s">
        <v>210</v>
      </c>
      <c r="J80" s="376"/>
      <c r="K80" s="376"/>
      <c r="L80" s="507" t="s">
        <v>208</v>
      </c>
      <c r="M80" s="507" t="s">
        <v>208</v>
      </c>
      <c r="N80" s="508" t="s">
        <v>208</v>
      </c>
      <c r="O80" s="476"/>
      <c r="P80" s="285"/>
      <c r="Q80" s="285"/>
      <c r="R80" s="285"/>
    </row>
    <row r="81" spans="2:18" ht="20.25" customHeight="1" x14ac:dyDescent="0.15">
      <c r="B81" s="476"/>
      <c r="C81" s="48" t="s">
        <v>12</v>
      </c>
      <c r="D81" s="51">
        <v>46001</v>
      </c>
      <c r="E81" s="497" t="s">
        <v>207</v>
      </c>
      <c r="F81" s="498" t="s">
        <v>207</v>
      </c>
      <c r="G81" s="504" t="s">
        <v>210</v>
      </c>
      <c r="H81" s="504" t="s">
        <v>210</v>
      </c>
      <c r="I81" s="504" t="s">
        <v>210</v>
      </c>
      <c r="J81" s="376"/>
      <c r="K81" s="376"/>
      <c r="L81" s="507" t="s">
        <v>208</v>
      </c>
      <c r="M81" s="507" t="s">
        <v>208</v>
      </c>
      <c r="N81" s="508" t="s">
        <v>208</v>
      </c>
      <c r="O81" s="476"/>
      <c r="P81" s="285"/>
      <c r="Q81" s="285"/>
      <c r="R81" s="285"/>
    </row>
    <row r="82" spans="2:18" ht="20.25" customHeight="1" x14ac:dyDescent="0.15">
      <c r="B82" s="476"/>
      <c r="C82" s="48" t="s">
        <v>13</v>
      </c>
      <c r="D82" s="51">
        <v>46002</v>
      </c>
      <c r="E82" s="497" t="s">
        <v>207</v>
      </c>
      <c r="F82" s="498" t="s">
        <v>207</v>
      </c>
      <c r="G82" s="498" t="s">
        <v>207</v>
      </c>
      <c r="H82" s="504" t="s">
        <v>210</v>
      </c>
      <c r="I82" s="504" t="s">
        <v>210</v>
      </c>
      <c r="J82" s="511"/>
      <c r="K82" s="376"/>
      <c r="L82" s="507" t="s">
        <v>208</v>
      </c>
      <c r="M82" s="507" t="s">
        <v>208</v>
      </c>
      <c r="N82" s="377"/>
      <c r="O82" s="476"/>
      <c r="P82" s="285"/>
      <c r="Q82" s="285"/>
      <c r="R82" s="285"/>
    </row>
    <row r="83" spans="2:18" ht="20.25" customHeight="1" x14ac:dyDescent="0.15">
      <c r="B83" s="476"/>
      <c r="C83" s="48" t="s">
        <v>14</v>
      </c>
      <c r="D83" s="51">
        <v>46003</v>
      </c>
      <c r="E83" s="512"/>
      <c r="H83" s="376"/>
      <c r="I83" s="376"/>
      <c r="J83" s="511"/>
      <c r="K83" s="376"/>
      <c r="L83" s="376"/>
      <c r="M83" s="376"/>
      <c r="N83" s="377"/>
      <c r="O83" s="476"/>
    </row>
    <row r="84" spans="2:18" ht="20.25" customHeight="1" x14ac:dyDescent="0.15">
      <c r="B84" s="476"/>
      <c r="C84" s="20" t="s">
        <v>15</v>
      </c>
      <c r="D84" s="52">
        <v>46004</v>
      </c>
      <c r="E84" s="188"/>
      <c r="F84" s="188"/>
      <c r="G84" s="188"/>
      <c r="H84" s="188"/>
      <c r="I84" s="188"/>
      <c r="J84" s="188"/>
      <c r="K84" s="188"/>
      <c r="L84" s="188"/>
      <c r="M84" s="188"/>
      <c r="N84" s="189"/>
      <c r="O84" s="476"/>
    </row>
    <row r="85" spans="2:18" ht="20.25" customHeight="1" thickBot="1" x14ac:dyDescent="0.2">
      <c r="B85" s="476"/>
      <c r="C85" s="69" t="s">
        <v>17</v>
      </c>
      <c r="D85" s="448">
        <v>46005</v>
      </c>
      <c r="E85" s="449"/>
      <c r="F85" s="449"/>
      <c r="G85" s="449"/>
      <c r="H85" s="449"/>
      <c r="I85" s="449"/>
      <c r="J85" s="449"/>
      <c r="K85" s="449"/>
      <c r="L85" s="449"/>
      <c r="M85" s="449"/>
      <c r="N85" s="450"/>
      <c r="O85" s="476"/>
    </row>
    <row r="86" spans="2:18" ht="20.25" customHeight="1" x14ac:dyDescent="0.15">
      <c r="B86" s="476"/>
      <c r="C86" s="513" t="s">
        <v>51</v>
      </c>
      <c r="D86" s="514"/>
      <c r="E86" s="515"/>
      <c r="F86" s="515"/>
      <c r="G86" s="515"/>
      <c r="H86" s="515"/>
      <c r="I86" s="515"/>
      <c r="J86" s="515"/>
      <c r="K86" s="515"/>
      <c r="L86" s="515"/>
      <c r="M86" s="515"/>
      <c r="N86" s="516"/>
      <c r="O86" s="476"/>
    </row>
    <row r="87" spans="2:18" ht="20.25" customHeight="1" thickBot="1" x14ac:dyDescent="0.2">
      <c r="B87" s="476"/>
      <c r="C87" s="513"/>
      <c r="D87" s="514"/>
      <c r="E87" s="517"/>
      <c r="F87" s="517"/>
      <c r="G87" s="517"/>
      <c r="H87" s="517"/>
      <c r="I87" s="517"/>
      <c r="J87" s="517"/>
      <c r="K87" s="517"/>
      <c r="L87" s="517"/>
      <c r="M87" s="517"/>
      <c r="N87" s="518"/>
      <c r="O87" s="476"/>
    </row>
    <row r="88" spans="2:18" ht="20.25" customHeight="1" x14ac:dyDescent="0.15">
      <c r="B88" s="476"/>
      <c r="C88" s="408" t="s">
        <v>12</v>
      </c>
      <c r="D88" s="409">
        <v>46029</v>
      </c>
      <c r="E88" s="325" t="s">
        <v>18</v>
      </c>
      <c r="F88" s="326"/>
      <c r="G88" s="326"/>
      <c r="H88" s="326"/>
      <c r="I88" s="326"/>
      <c r="J88" s="326"/>
      <c r="K88" s="326"/>
      <c r="L88" s="326"/>
      <c r="M88" s="326"/>
      <c r="N88" s="327"/>
      <c r="O88" s="476"/>
    </row>
    <row r="89" spans="2:18" ht="20.25" customHeight="1" x14ac:dyDescent="0.15">
      <c r="B89" s="476"/>
      <c r="C89" s="6" t="s">
        <v>13</v>
      </c>
      <c r="D89" s="430">
        <v>46030</v>
      </c>
      <c r="E89" s="275"/>
      <c r="F89" s="276"/>
      <c r="G89" s="276"/>
      <c r="H89" s="276"/>
      <c r="I89" s="276"/>
      <c r="J89" s="276"/>
      <c r="K89" s="276"/>
      <c r="L89" s="276"/>
      <c r="M89" s="276"/>
      <c r="N89" s="277"/>
      <c r="O89" s="476"/>
    </row>
    <row r="90" spans="2:18" ht="20.25" customHeight="1" x14ac:dyDescent="0.15">
      <c r="B90" s="476"/>
      <c r="C90" s="6" t="s">
        <v>14</v>
      </c>
      <c r="D90" s="430">
        <v>46031</v>
      </c>
      <c r="E90" s="278"/>
      <c r="F90" s="279"/>
      <c r="G90" s="279"/>
      <c r="H90" s="279"/>
      <c r="I90" s="279"/>
      <c r="J90" s="279"/>
      <c r="K90" s="279"/>
      <c r="L90" s="279"/>
      <c r="M90" s="279"/>
      <c r="N90" s="280"/>
      <c r="O90" s="476"/>
    </row>
    <row r="91" spans="2:18" ht="20.25" customHeight="1" x14ac:dyDescent="0.15">
      <c r="B91" s="476"/>
      <c r="C91" s="35" t="s">
        <v>15</v>
      </c>
      <c r="D91" s="52">
        <v>46032</v>
      </c>
      <c r="E91" s="188"/>
      <c r="F91" s="188"/>
      <c r="G91" s="188"/>
      <c r="H91" s="188"/>
      <c r="I91" s="188"/>
      <c r="J91" s="188"/>
      <c r="K91" s="188"/>
      <c r="L91" s="188"/>
      <c r="M91" s="188"/>
      <c r="N91" s="189"/>
      <c r="O91" s="476"/>
    </row>
    <row r="92" spans="2:18" ht="20.25" customHeight="1" x14ac:dyDescent="0.15">
      <c r="B92" s="476"/>
      <c r="C92" s="35" t="s">
        <v>17</v>
      </c>
      <c r="D92" s="52">
        <v>46033</v>
      </c>
      <c r="E92" s="188"/>
      <c r="F92" s="188"/>
      <c r="G92" s="188"/>
      <c r="H92" s="188"/>
      <c r="I92" s="188"/>
      <c r="J92" s="188"/>
      <c r="K92" s="188"/>
      <c r="L92" s="188"/>
      <c r="M92" s="188"/>
      <c r="N92" s="189"/>
      <c r="O92" s="476"/>
    </row>
    <row r="93" spans="2:18" ht="20.25" customHeight="1" x14ac:dyDescent="0.15">
      <c r="B93" s="476"/>
      <c r="C93" s="6" t="s">
        <v>6</v>
      </c>
      <c r="D93" s="430">
        <v>46034</v>
      </c>
      <c r="E93" s="273" t="s">
        <v>18</v>
      </c>
      <c r="F93" s="273"/>
      <c r="G93" s="273"/>
      <c r="H93" s="273"/>
      <c r="I93" s="273"/>
      <c r="J93" s="273"/>
      <c r="K93" s="273"/>
      <c r="L93" s="273"/>
      <c r="M93" s="273"/>
      <c r="N93" s="274"/>
      <c r="O93" s="476"/>
    </row>
    <row r="94" spans="2:18" ht="20.25" customHeight="1" x14ac:dyDescent="0.15">
      <c r="B94" s="476"/>
      <c r="C94" s="6" t="s">
        <v>10</v>
      </c>
      <c r="D94" s="430">
        <v>46035</v>
      </c>
      <c r="E94" s="276"/>
      <c r="F94" s="276"/>
      <c r="G94" s="276"/>
      <c r="H94" s="276"/>
      <c r="I94" s="276"/>
      <c r="J94" s="276"/>
      <c r="K94" s="276"/>
      <c r="L94" s="276"/>
      <c r="M94" s="276"/>
      <c r="N94" s="277"/>
      <c r="O94" s="476"/>
    </row>
    <row r="95" spans="2:18" ht="20.25" customHeight="1" x14ac:dyDescent="0.15">
      <c r="B95" s="476"/>
      <c r="C95" s="6" t="s">
        <v>12</v>
      </c>
      <c r="D95" s="430">
        <v>46036</v>
      </c>
      <c r="E95" s="276"/>
      <c r="F95" s="276"/>
      <c r="G95" s="276"/>
      <c r="H95" s="276"/>
      <c r="I95" s="276"/>
      <c r="J95" s="276"/>
      <c r="K95" s="276"/>
      <c r="L95" s="276"/>
      <c r="M95" s="276"/>
      <c r="N95" s="277"/>
      <c r="O95" s="476"/>
    </row>
    <row r="96" spans="2:18" ht="20.25" customHeight="1" x14ac:dyDescent="0.15">
      <c r="B96" s="476"/>
      <c r="C96" s="6" t="s">
        <v>13</v>
      </c>
      <c r="D96" s="430">
        <v>46037</v>
      </c>
      <c r="E96" s="276"/>
      <c r="F96" s="276"/>
      <c r="G96" s="276"/>
      <c r="H96" s="276"/>
      <c r="I96" s="276"/>
      <c r="J96" s="276"/>
      <c r="K96" s="276"/>
      <c r="L96" s="276"/>
      <c r="M96" s="276"/>
      <c r="N96" s="277"/>
      <c r="O96" s="476"/>
    </row>
    <row r="97" spans="2:15" ht="20.25" customHeight="1" thickBot="1" x14ac:dyDescent="0.2">
      <c r="B97" s="476"/>
      <c r="C97" s="519" t="s">
        <v>14</v>
      </c>
      <c r="D97" s="431">
        <v>46038</v>
      </c>
      <c r="E97" s="520"/>
      <c r="F97" s="520"/>
      <c r="G97" s="520"/>
      <c r="H97" s="520"/>
      <c r="I97" s="520"/>
      <c r="J97" s="520"/>
      <c r="K97" s="520"/>
      <c r="L97" s="520"/>
      <c r="M97" s="520"/>
      <c r="N97" s="521"/>
      <c r="O97" s="476"/>
    </row>
    <row r="98" spans="2:15" ht="20.25" customHeight="1" x14ac:dyDescent="0.15">
      <c r="B98" s="476"/>
      <c r="C98" s="522" t="s">
        <v>54</v>
      </c>
      <c r="D98" s="220"/>
      <c r="E98" s="166"/>
      <c r="F98" s="166"/>
      <c r="G98" s="166"/>
      <c r="H98" s="166"/>
      <c r="I98" s="166"/>
      <c r="J98" s="166"/>
      <c r="K98" s="166"/>
      <c r="L98" s="166"/>
      <c r="M98" s="166"/>
      <c r="N98" s="167"/>
      <c r="O98" s="476"/>
    </row>
    <row r="99" spans="2:15" ht="20.25" customHeight="1" thickBot="1" x14ac:dyDescent="0.2">
      <c r="B99" s="523"/>
      <c r="C99" s="168"/>
      <c r="D99" s="169"/>
      <c r="E99" s="169"/>
      <c r="F99" s="169"/>
      <c r="G99" s="169"/>
      <c r="H99" s="169"/>
      <c r="I99" s="169"/>
      <c r="J99" s="169"/>
      <c r="K99" s="169"/>
      <c r="L99" s="169"/>
      <c r="M99" s="169"/>
      <c r="N99" s="170"/>
      <c r="O99" s="523"/>
    </row>
    <row r="125" ht="15" customHeight="1" x14ac:dyDescent="0.15"/>
  </sheetData>
  <mergeCells count="49">
    <mergeCell ref="E88:N90"/>
    <mergeCell ref="E91:N91"/>
    <mergeCell ref="E92:N92"/>
    <mergeCell ref="E93:N97"/>
    <mergeCell ref="C98:N99"/>
    <mergeCell ref="E77:N77"/>
    <mergeCell ref="E78:N78"/>
    <mergeCell ref="E79:N79"/>
    <mergeCell ref="E84:N84"/>
    <mergeCell ref="E85:N85"/>
    <mergeCell ref="C86:N87"/>
    <mergeCell ref="E57:N57"/>
    <mergeCell ref="E63:N63"/>
    <mergeCell ref="E64:N64"/>
    <mergeCell ref="E65:N69"/>
    <mergeCell ref="E70:N70"/>
    <mergeCell ref="E71:N71"/>
    <mergeCell ref="E42:N42"/>
    <mergeCell ref="E43:N43"/>
    <mergeCell ref="E49:N49"/>
    <mergeCell ref="E50:N50"/>
    <mergeCell ref="E51:N55"/>
    <mergeCell ref="E56:N56"/>
    <mergeCell ref="E23:N27"/>
    <mergeCell ref="E28:N28"/>
    <mergeCell ref="E29:N29"/>
    <mergeCell ref="E35:N35"/>
    <mergeCell ref="E36:N36"/>
    <mergeCell ref="E37:N41"/>
    <mergeCell ref="C8:D8"/>
    <mergeCell ref="B9:O9"/>
    <mergeCell ref="B10:B99"/>
    <mergeCell ref="C10:D10"/>
    <mergeCell ref="O10:O99"/>
    <mergeCell ref="E11:N13"/>
    <mergeCell ref="E14:N14"/>
    <mergeCell ref="E15:N15"/>
    <mergeCell ref="E21:N21"/>
    <mergeCell ref="E22:N22"/>
    <mergeCell ref="B2:O2"/>
    <mergeCell ref="B3:O3"/>
    <mergeCell ref="B4:O4"/>
    <mergeCell ref="B5:O5"/>
    <mergeCell ref="C6:D7"/>
    <mergeCell ref="E6:H6"/>
    <mergeCell ref="I6:J6"/>
    <mergeCell ref="K6:M6"/>
    <mergeCell ref="N6:N7"/>
    <mergeCell ref="O6:O8"/>
  </mergeCells>
  <pageMargins left="0.7" right="0.7" top="0.75" bottom="0.75" header="0.3" footer="0.3"/>
  <pageSetup paperSize="8" scale="39" orientation="portrait" copies="2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4AD5-D5F9-D843-90E5-1F8C89F124BB}">
  <sheetPr>
    <tabColor rgb="FFFFFF00"/>
  </sheetPr>
  <dimension ref="B1:T884"/>
  <sheetViews>
    <sheetView topLeftCell="B75" zoomScale="85" zoomScaleNormal="85" workbookViewId="0">
      <selection activeCell="P46" sqref="P46"/>
    </sheetView>
  </sheetViews>
  <sheetFormatPr baseColWidth="10" defaultColWidth="8.83203125" defaultRowHeight="14" x14ac:dyDescent="0.15"/>
  <cols>
    <col min="1" max="1" width="8.83203125" style="2"/>
    <col min="2" max="12" width="20.5" style="24" customWidth="1"/>
    <col min="13" max="15" width="20.5" style="29" customWidth="1"/>
    <col min="16" max="17" width="8.83203125" style="2"/>
    <col min="18" max="18" width="17.83203125" style="2" customWidth="1"/>
    <col min="19" max="16384" width="8.83203125" style="2"/>
  </cols>
  <sheetData>
    <row r="1" spans="2:20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20" ht="20.25" customHeight="1" x14ac:dyDescent="0.15">
      <c r="B2" s="336" t="s">
        <v>0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524"/>
    </row>
    <row r="3" spans="2:20" ht="20.25" customHeight="1" x14ac:dyDescent="0.15">
      <c r="B3" s="339" t="s">
        <v>1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525"/>
    </row>
    <row r="4" spans="2:20" ht="20.25" customHeight="1" thickBot="1" x14ac:dyDescent="0.2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1"/>
    </row>
    <row r="5" spans="2:20" ht="40" customHeight="1" thickBot="1" x14ac:dyDescent="0.2">
      <c r="B5" s="215" t="s">
        <v>211</v>
      </c>
      <c r="C5" s="123"/>
      <c r="D5" s="123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7"/>
    </row>
    <row r="6" spans="2:20" ht="40" customHeight="1" x14ac:dyDescent="0.15">
      <c r="B6" s="526" t="s">
        <v>81</v>
      </c>
      <c r="C6" s="527" t="s">
        <v>172</v>
      </c>
      <c r="D6" s="528"/>
      <c r="E6" s="529" t="s">
        <v>173</v>
      </c>
      <c r="F6" s="322"/>
      <c r="G6" s="322"/>
      <c r="H6" s="322"/>
      <c r="I6" s="454" t="s">
        <v>174</v>
      </c>
      <c r="J6" s="454"/>
      <c r="K6" s="455" t="s">
        <v>175</v>
      </c>
      <c r="L6" s="455"/>
      <c r="M6" s="455"/>
      <c r="N6" s="456" t="s">
        <v>176</v>
      </c>
      <c r="O6" s="301" t="s">
        <v>177</v>
      </c>
    </row>
    <row r="7" spans="2:20" ht="40" customHeight="1" x14ac:dyDescent="0.15">
      <c r="B7" s="530" t="s">
        <v>2</v>
      </c>
      <c r="C7" s="531"/>
      <c r="D7" s="532"/>
      <c r="E7" s="533" t="s">
        <v>178</v>
      </c>
      <c r="F7" s="265" t="s">
        <v>179</v>
      </c>
      <c r="G7" s="19" t="s">
        <v>180</v>
      </c>
      <c r="H7" s="459" t="s">
        <v>181</v>
      </c>
      <c r="I7" s="460" t="s">
        <v>182</v>
      </c>
      <c r="J7" s="461" t="s">
        <v>183</v>
      </c>
      <c r="K7" s="462" t="s">
        <v>184</v>
      </c>
      <c r="L7" s="17" t="s">
        <v>185</v>
      </c>
      <c r="M7" s="463" t="s">
        <v>186</v>
      </c>
      <c r="N7" s="464"/>
      <c r="O7" s="302"/>
    </row>
    <row r="8" spans="2:20" ht="40" customHeight="1" thickBot="1" x14ac:dyDescent="0.2">
      <c r="B8" s="534" t="s">
        <v>4</v>
      </c>
      <c r="C8" s="535" t="s">
        <v>212</v>
      </c>
      <c r="D8" s="536"/>
      <c r="E8" s="537" t="s">
        <v>188</v>
      </c>
      <c r="F8" s="36" t="s">
        <v>189</v>
      </c>
      <c r="G8" s="425" t="s">
        <v>190</v>
      </c>
      <c r="H8" s="36" t="s">
        <v>191</v>
      </c>
      <c r="I8" s="5" t="s">
        <v>213</v>
      </c>
      <c r="J8" s="5" t="s">
        <v>214</v>
      </c>
      <c r="K8" s="5" t="s">
        <v>215</v>
      </c>
      <c r="L8" s="5" t="s">
        <v>195</v>
      </c>
      <c r="M8" s="16" t="s">
        <v>216</v>
      </c>
      <c r="N8" s="5" t="s">
        <v>217</v>
      </c>
      <c r="O8" s="303"/>
    </row>
    <row r="9" spans="2:20" ht="40" customHeight="1" thickBot="1" x14ac:dyDescent="0.2">
      <c r="B9" s="538" t="s">
        <v>218</v>
      </c>
      <c r="C9" s="539"/>
      <c r="D9" s="539"/>
      <c r="E9" s="540"/>
      <c r="F9" s="540"/>
      <c r="G9" s="540"/>
      <c r="H9" s="540"/>
      <c r="I9" s="540"/>
      <c r="J9" s="540"/>
      <c r="K9" s="540"/>
      <c r="L9" s="540"/>
      <c r="M9" s="540"/>
      <c r="N9" s="540"/>
      <c r="O9" s="541"/>
      <c r="R9" s="53"/>
      <c r="S9" s="54" t="s">
        <v>47</v>
      </c>
      <c r="T9" s="54" t="s">
        <v>46</v>
      </c>
    </row>
    <row r="10" spans="2:20" ht="20.25" customHeight="1" thickBot="1" x14ac:dyDescent="0.2">
      <c r="B10" s="542"/>
      <c r="C10" s="543" t="s">
        <v>5</v>
      </c>
      <c r="D10" s="544"/>
      <c r="E10" s="39" t="s">
        <v>56</v>
      </c>
      <c r="F10" s="40" t="s">
        <v>57</v>
      </c>
      <c r="G10" s="40" t="s">
        <v>58</v>
      </c>
      <c r="H10" s="40" t="s">
        <v>59</v>
      </c>
      <c r="I10" s="40" t="s">
        <v>60</v>
      </c>
      <c r="J10" s="40" t="s">
        <v>61</v>
      </c>
      <c r="K10" s="40" t="s">
        <v>62</v>
      </c>
      <c r="L10" s="41" t="s">
        <v>63</v>
      </c>
      <c r="M10" s="42" t="s">
        <v>64</v>
      </c>
      <c r="N10" s="101" t="s">
        <v>199</v>
      </c>
      <c r="O10" s="470"/>
      <c r="P10" s="285"/>
      <c r="R10" s="474" t="s">
        <v>200</v>
      </c>
      <c r="S10" s="475">
        <v>42</v>
      </c>
      <c r="T10" s="475">
        <f>COUNTIF($B$11:$O$99,"Diagn. Per Imm. E Rad.")</f>
        <v>42</v>
      </c>
    </row>
    <row r="11" spans="2:20" ht="20.25" customHeight="1" x14ac:dyDescent="0.15">
      <c r="B11" s="522"/>
      <c r="C11" s="49" t="s">
        <v>12</v>
      </c>
      <c r="D11" s="50">
        <v>45931</v>
      </c>
      <c r="E11" s="325" t="s">
        <v>18</v>
      </c>
      <c r="F11" s="326"/>
      <c r="G11" s="326"/>
      <c r="H11" s="326"/>
      <c r="I11" s="326"/>
      <c r="J11" s="326"/>
      <c r="K11" s="326"/>
      <c r="L11" s="326"/>
      <c r="M11" s="326"/>
      <c r="N11" s="327"/>
      <c r="O11" s="545"/>
      <c r="P11" s="285"/>
      <c r="R11" s="262" t="s">
        <v>201</v>
      </c>
      <c r="S11" s="475">
        <v>14</v>
      </c>
      <c r="T11" s="475">
        <f>COUNTIF($B$11:$O$99,"Mal. App. Locomotore")</f>
        <v>14</v>
      </c>
    </row>
    <row r="12" spans="2:20" ht="20.25" customHeight="1" x14ac:dyDescent="0.15">
      <c r="B12" s="522"/>
      <c r="C12" s="48" t="s">
        <v>13</v>
      </c>
      <c r="D12" s="51">
        <v>45932</v>
      </c>
      <c r="E12" s="275"/>
      <c r="F12" s="276"/>
      <c r="G12" s="276"/>
      <c r="H12" s="276"/>
      <c r="I12" s="276"/>
      <c r="J12" s="276"/>
      <c r="K12" s="276"/>
      <c r="L12" s="276"/>
      <c r="M12" s="276"/>
      <c r="N12" s="277"/>
      <c r="O12" s="545"/>
      <c r="P12" s="285"/>
      <c r="R12" s="477" t="s">
        <v>202</v>
      </c>
      <c r="S12" s="475">
        <v>14</v>
      </c>
      <c r="T12" s="475">
        <f>COUNTIF($B$11:$O$99,"Fisiatria")</f>
        <v>14</v>
      </c>
    </row>
    <row r="13" spans="2:20" ht="20.25" customHeight="1" x14ac:dyDescent="0.15">
      <c r="B13" s="522"/>
      <c r="C13" s="48" t="s">
        <v>14</v>
      </c>
      <c r="D13" s="51">
        <v>45933</v>
      </c>
      <c r="E13" s="278"/>
      <c r="F13" s="279"/>
      <c r="G13" s="279"/>
      <c r="H13" s="279"/>
      <c r="I13" s="279"/>
      <c r="J13" s="279"/>
      <c r="K13" s="279"/>
      <c r="L13" s="279"/>
      <c r="M13" s="279"/>
      <c r="N13" s="280"/>
      <c r="O13" s="545"/>
      <c r="P13" s="285"/>
      <c r="R13" s="61" t="s">
        <v>203</v>
      </c>
      <c r="S13" s="475">
        <v>7</v>
      </c>
      <c r="T13" s="475">
        <f>COUNTIF($B$11:$O$99,"Chir. Maxillo-Facc.")</f>
        <v>7</v>
      </c>
    </row>
    <row r="14" spans="2:20" ht="20.25" customHeight="1" x14ac:dyDescent="0.15">
      <c r="B14" s="522"/>
      <c r="C14" s="20" t="s">
        <v>15</v>
      </c>
      <c r="D14" s="56">
        <v>45934</v>
      </c>
      <c r="E14" s="156"/>
      <c r="F14" s="156"/>
      <c r="G14" s="156"/>
      <c r="H14" s="156"/>
      <c r="I14" s="156"/>
      <c r="J14" s="156"/>
      <c r="K14" s="156"/>
      <c r="L14" s="156"/>
      <c r="M14" s="156"/>
      <c r="N14" s="157"/>
      <c r="O14" s="545"/>
      <c r="P14" s="285"/>
      <c r="R14" s="478" t="s">
        <v>204</v>
      </c>
      <c r="S14" s="475">
        <v>7</v>
      </c>
      <c r="T14" s="475">
        <f>COUNTIF($B$11:$O$99,"Chir. Plastica")</f>
        <v>7</v>
      </c>
    </row>
    <row r="15" spans="2:20" ht="20.25" customHeight="1" x14ac:dyDescent="0.15">
      <c r="B15" s="522"/>
      <c r="C15" s="20" t="s">
        <v>17</v>
      </c>
      <c r="D15" s="52">
        <v>45935</v>
      </c>
      <c r="E15" s="156"/>
      <c r="F15" s="156"/>
      <c r="G15" s="156"/>
      <c r="H15" s="156"/>
      <c r="I15" s="156"/>
      <c r="J15" s="156"/>
      <c r="K15" s="156"/>
      <c r="L15" s="156"/>
      <c r="M15" s="156"/>
      <c r="N15" s="157"/>
      <c r="O15" s="545"/>
      <c r="P15" s="285"/>
      <c r="R15" s="479" t="s">
        <v>205</v>
      </c>
      <c r="S15" s="475">
        <v>14</v>
      </c>
      <c r="T15" s="475">
        <f>COUNTIF($B$11:$O$99,"Farmacologia")</f>
        <v>14</v>
      </c>
    </row>
    <row r="16" spans="2:20" ht="20.25" customHeight="1" x14ac:dyDescent="0.15">
      <c r="B16" s="522"/>
      <c r="C16" s="48" t="s">
        <v>6</v>
      </c>
      <c r="D16" s="51">
        <v>45936</v>
      </c>
      <c r="E16" s="546" t="s">
        <v>201</v>
      </c>
      <c r="F16" s="317" t="s">
        <v>201</v>
      </c>
      <c r="G16" s="317" t="s">
        <v>201</v>
      </c>
      <c r="H16" s="482" t="s">
        <v>200</v>
      </c>
      <c r="I16" s="482" t="s">
        <v>200</v>
      </c>
      <c r="J16" s="287"/>
      <c r="K16" s="507" t="s">
        <v>208</v>
      </c>
      <c r="L16" s="507" t="s">
        <v>208</v>
      </c>
      <c r="M16" s="507" t="s">
        <v>208</v>
      </c>
      <c r="N16" s="44"/>
      <c r="O16" s="545"/>
      <c r="P16" s="285"/>
      <c r="R16" s="362" t="s">
        <v>206</v>
      </c>
      <c r="S16" s="475">
        <v>14</v>
      </c>
      <c r="T16" s="475">
        <f>COUNTIF($B$11:$O$99,"Med. Interna")</f>
        <v>14</v>
      </c>
    </row>
    <row r="17" spans="2:20" ht="20.25" customHeight="1" x14ac:dyDescent="0.15">
      <c r="B17" s="522"/>
      <c r="C17" s="48" t="s">
        <v>10</v>
      </c>
      <c r="D17" s="55">
        <v>45937</v>
      </c>
      <c r="E17" s="546" t="s">
        <v>201</v>
      </c>
      <c r="F17" s="317" t="s">
        <v>201</v>
      </c>
      <c r="G17" s="493" t="s">
        <v>201</v>
      </c>
      <c r="H17" s="482" t="s">
        <v>200</v>
      </c>
      <c r="I17" s="482" t="s">
        <v>200</v>
      </c>
      <c r="J17" s="287"/>
      <c r="K17" s="507" t="s">
        <v>208</v>
      </c>
      <c r="L17" s="507" t="s">
        <v>208</v>
      </c>
      <c r="M17" s="507" t="s">
        <v>208</v>
      </c>
      <c r="N17" s="284"/>
      <c r="O17" s="545"/>
      <c r="P17" s="285"/>
      <c r="R17" s="366" t="s">
        <v>207</v>
      </c>
      <c r="S17" s="475">
        <v>49</v>
      </c>
      <c r="T17" s="475">
        <f>COUNTIF($B$11:$O$99,"Igiene")</f>
        <v>49</v>
      </c>
    </row>
    <row r="18" spans="2:20" ht="20.25" customHeight="1" x14ac:dyDescent="0.15">
      <c r="B18" s="522"/>
      <c r="C18" s="48" t="s">
        <v>12</v>
      </c>
      <c r="D18" s="51">
        <v>45938</v>
      </c>
      <c r="E18" s="546" t="s">
        <v>201</v>
      </c>
      <c r="F18" s="317" t="s">
        <v>201</v>
      </c>
      <c r="G18" s="493" t="s">
        <v>201</v>
      </c>
      <c r="H18" s="482" t="s">
        <v>200</v>
      </c>
      <c r="I18" s="482" t="s">
        <v>200</v>
      </c>
      <c r="J18" s="287"/>
      <c r="K18" s="507" t="s">
        <v>208</v>
      </c>
      <c r="L18" s="507" t="s">
        <v>208</v>
      </c>
      <c r="M18" s="507" t="s">
        <v>208</v>
      </c>
      <c r="N18" s="284"/>
      <c r="O18" s="545"/>
      <c r="P18" s="285"/>
      <c r="R18" s="487" t="s">
        <v>208</v>
      </c>
      <c r="S18" s="475">
        <v>14</v>
      </c>
      <c r="T18" s="475">
        <f>COUNTIF($B$11:$O$99,"Med. del Lavoro")</f>
        <v>14</v>
      </c>
    </row>
    <row r="19" spans="2:20" ht="20.25" customHeight="1" x14ac:dyDescent="0.15">
      <c r="B19" s="522"/>
      <c r="C19" s="48" t="s">
        <v>13</v>
      </c>
      <c r="D19" s="51">
        <v>45939</v>
      </c>
      <c r="E19" s="546" t="s">
        <v>201</v>
      </c>
      <c r="F19" s="317" t="s">
        <v>201</v>
      </c>
      <c r="G19" s="493" t="s">
        <v>201</v>
      </c>
      <c r="H19" s="482" t="s">
        <v>200</v>
      </c>
      <c r="I19" s="482" t="s">
        <v>200</v>
      </c>
      <c r="J19" s="287"/>
      <c r="K19" s="507" t="s">
        <v>208</v>
      </c>
      <c r="L19" s="507" t="s">
        <v>208</v>
      </c>
      <c r="M19" s="507" t="s">
        <v>208</v>
      </c>
      <c r="N19" s="284"/>
      <c r="O19" s="545"/>
      <c r="P19" s="285"/>
      <c r="R19" s="505" t="s">
        <v>209</v>
      </c>
      <c r="S19" s="475">
        <v>21</v>
      </c>
      <c r="T19" s="475">
        <f>COUNTIF($B$11:$O$99,"Med. Legale")</f>
        <v>21</v>
      </c>
    </row>
    <row r="20" spans="2:20" ht="20.25" customHeight="1" x14ac:dyDescent="0.15">
      <c r="B20" s="522"/>
      <c r="C20" s="48" t="s">
        <v>14</v>
      </c>
      <c r="D20" s="55">
        <v>45940</v>
      </c>
      <c r="E20" s="546" t="s">
        <v>201</v>
      </c>
      <c r="F20" s="317" t="s">
        <v>201</v>
      </c>
      <c r="G20" s="482" t="s">
        <v>200</v>
      </c>
      <c r="H20" s="482" t="s">
        <v>200</v>
      </c>
      <c r="I20" s="482" t="s">
        <v>200</v>
      </c>
      <c r="J20" s="287"/>
      <c r="K20" s="507" t="s">
        <v>208</v>
      </c>
      <c r="L20" s="507" t="s">
        <v>208</v>
      </c>
      <c r="M20" s="24"/>
      <c r="N20" s="284"/>
      <c r="O20" s="545"/>
      <c r="P20" s="285"/>
      <c r="R20" s="489" t="s">
        <v>210</v>
      </c>
      <c r="S20" s="475">
        <v>35</v>
      </c>
      <c r="T20" s="475">
        <f>COUNTIF($B$11:$O$99,"Anatomia Patol.")</f>
        <v>35</v>
      </c>
    </row>
    <row r="21" spans="2:20" ht="20.25" customHeight="1" x14ac:dyDescent="0.15">
      <c r="B21" s="522"/>
      <c r="C21" s="20" t="s">
        <v>15</v>
      </c>
      <c r="D21" s="52">
        <v>45941</v>
      </c>
      <c r="E21" s="156"/>
      <c r="F21" s="156"/>
      <c r="G21" s="156"/>
      <c r="H21" s="156"/>
      <c r="I21" s="156"/>
      <c r="J21" s="156"/>
      <c r="K21" s="156"/>
      <c r="L21" s="156"/>
      <c r="M21" s="156"/>
      <c r="N21" s="157"/>
      <c r="O21" s="545"/>
      <c r="P21" s="285"/>
    </row>
    <row r="22" spans="2:20" ht="20.25" customHeight="1" x14ac:dyDescent="0.15">
      <c r="B22" s="522"/>
      <c r="C22" s="20" t="s">
        <v>17</v>
      </c>
      <c r="D22" s="52">
        <v>45942</v>
      </c>
      <c r="E22" s="156"/>
      <c r="F22" s="156"/>
      <c r="G22" s="156"/>
      <c r="H22" s="156"/>
      <c r="I22" s="156"/>
      <c r="J22" s="156"/>
      <c r="K22" s="156"/>
      <c r="L22" s="156"/>
      <c r="M22" s="156"/>
      <c r="N22" s="157"/>
      <c r="O22" s="545"/>
      <c r="P22" s="285"/>
    </row>
    <row r="23" spans="2:20" ht="20.25" customHeight="1" x14ac:dyDescent="0.15">
      <c r="B23" s="522"/>
      <c r="C23" s="48" t="s">
        <v>6</v>
      </c>
      <c r="D23" s="55">
        <v>45943</v>
      </c>
      <c r="E23" s="272" t="s">
        <v>18</v>
      </c>
      <c r="F23" s="273"/>
      <c r="G23" s="273"/>
      <c r="H23" s="273"/>
      <c r="I23" s="273"/>
      <c r="J23" s="273"/>
      <c r="K23" s="273"/>
      <c r="L23" s="273"/>
      <c r="M23" s="273"/>
      <c r="N23" s="274"/>
      <c r="O23" s="545"/>
      <c r="P23" s="285"/>
    </row>
    <row r="24" spans="2:20" ht="20.25" customHeight="1" x14ac:dyDescent="0.15">
      <c r="B24" s="522"/>
      <c r="C24" s="48" t="s">
        <v>10</v>
      </c>
      <c r="D24" s="51">
        <v>45944</v>
      </c>
      <c r="E24" s="275"/>
      <c r="F24" s="276"/>
      <c r="G24" s="276"/>
      <c r="H24" s="276"/>
      <c r="I24" s="276"/>
      <c r="J24" s="276"/>
      <c r="K24" s="276"/>
      <c r="L24" s="276"/>
      <c r="M24" s="276"/>
      <c r="N24" s="277"/>
      <c r="O24" s="545"/>
      <c r="P24" s="285"/>
    </row>
    <row r="25" spans="2:20" ht="20.25" customHeight="1" x14ac:dyDescent="0.15">
      <c r="B25" s="522"/>
      <c r="C25" s="48" t="s">
        <v>12</v>
      </c>
      <c r="D25" s="51">
        <v>45945</v>
      </c>
      <c r="E25" s="275"/>
      <c r="F25" s="276"/>
      <c r="G25" s="276"/>
      <c r="H25" s="276"/>
      <c r="I25" s="276"/>
      <c r="J25" s="276"/>
      <c r="K25" s="276"/>
      <c r="L25" s="276"/>
      <c r="M25" s="276"/>
      <c r="N25" s="277"/>
      <c r="O25" s="545"/>
      <c r="P25" s="285"/>
    </row>
    <row r="26" spans="2:20" ht="20.25" customHeight="1" x14ac:dyDescent="0.15">
      <c r="B26" s="522"/>
      <c r="C26" s="48" t="s">
        <v>13</v>
      </c>
      <c r="D26" s="55">
        <v>45946</v>
      </c>
      <c r="E26" s="275"/>
      <c r="F26" s="276"/>
      <c r="G26" s="276"/>
      <c r="H26" s="276"/>
      <c r="I26" s="276"/>
      <c r="J26" s="276"/>
      <c r="K26" s="276"/>
      <c r="L26" s="276"/>
      <c r="M26" s="276"/>
      <c r="N26" s="277"/>
      <c r="O26" s="545"/>
      <c r="P26" s="285"/>
    </row>
    <row r="27" spans="2:20" ht="20.25" customHeight="1" x14ac:dyDescent="0.15">
      <c r="B27" s="522"/>
      <c r="C27" s="48" t="s">
        <v>14</v>
      </c>
      <c r="D27" s="51">
        <v>45947</v>
      </c>
      <c r="E27" s="278"/>
      <c r="F27" s="279"/>
      <c r="G27" s="279"/>
      <c r="H27" s="279"/>
      <c r="I27" s="279"/>
      <c r="J27" s="279"/>
      <c r="K27" s="279"/>
      <c r="L27" s="279"/>
      <c r="M27" s="279"/>
      <c r="N27" s="280"/>
      <c r="O27" s="545"/>
      <c r="P27" s="285"/>
    </row>
    <row r="28" spans="2:20" ht="20.25" customHeight="1" x14ac:dyDescent="0.15">
      <c r="B28" s="522"/>
      <c r="C28" s="20" t="s">
        <v>15</v>
      </c>
      <c r="D28" s="52">
        <v>45948</v>
      </c>
      <c r="E28" s="156"/>
      <c r="F28" s="156"/>
      <c r="G28" s="156"/>
      <c r="H28" s="156"/>
      <c r="I28" s="156"/>
      <c r="J28" s="156"/>
      <c r="K28" s="156"/>
      <c r="L28" s="156"/>
      <c r="M28" s="156"/>
      <c r="N28" s="157"/>
      <c r="O28" s="545"/>
      <c r="P28" s="285"/>
    </row>
    <row r="29" spans="2:20" ht="20.25" customHeight="1" x14ac:dyDescent="0.15">
      <c r="B29" s="522"/>
      <c r="C29" s="20" t="s">
        <v>17</v>
      </c>
      <c r="D29" s="56">
        <v>45949</v>
      </c>
      <c r="E29" s="156"/>
      <c r="F29" s="156"/>
      <c r="G29" s="156"/>
      <c r="H29" s="156"/>
      <c r="I29" s="156"/>
      <c r="J29" s="156"/>
      <c r="K29" s="156"/>
      <c r="L29" s="156"/>
      <c r="M29" s="156"/>
      <c r="N29" s="157"/>
      <c r="O29" s="545"/>
      <c r="P29" s="285"/>
    </row>
    <row r="30" spans="2:20" ht="20.25" customHeight="1" x14ac:dyDescent="0.15">
      <c r="B30" s="522"/>
      <c r="C30" s="48" t="s">
        <v>6</v>
      </c>
      <c r="D30" s="51">
        <v>45950</v>
      </c>
      <c r="E30" s="481" t="s">
        <v>202</v>
      </c>
      <c r="F30" s="481" t="s">
        <v>202</v>
      </c>
      <c r="G30" s="481" t="s">
        <v>202</v>
      </c>
      <c r="H30" s="482" t="s">
        <v>200</v>
      </c>
      <c r="I30" s="482" t="s">
        <v>200</v>
      </c>
      <c r="J30" s="482" t="s">
        <v>200</v>
      </c>
      <c r="K30" s="287"/>
      <c r="L30" s="483" t="s">
        <v>206</v>
      </c>
      <c r="M30" s="483" t="s">
        <v>206</v>
      </c>
      <c r="N30" s="318"/>
      <c r="O30" s="545"/>
      <c r="P30" s="285"/>
    </row>
    <row r="31" spans="2:20" ht="20.25" customHeight="1" x14ac:dyDescent="0.15">
      <c r="B31" s="522"/>
      <c r="C31" s="48" t="s">
        <v>10</v>
      </c>
      <c r="D31" s="51">
        <v>45951</v>
      </c>
      <c r="E31" s="481" t="s">
        <v>202</v>
      </c>
      <c r="F31" s="481" t="s">
        <v>202</v>
      </c>
      <c r="G31" s="481" t="s">
        <v>202</v>
      </c>
      <c r="H31" s="482" t="s">
        <v>200</v>
      </c>
      <c r="I31" s="482" t="s">
        <v>200</v>
      </c>
      <c r="J31" s="482" t="s">
        <v>200</v>
      </c>
      <c r="K31" s="287"/>
      <c r="L31" s="483" t="s">
        <v>206</v>
      </c>
      <c r="M31" s="483" t="s">
        <v>206</v>
      </c>
      <c r="N31" s="318"/>
      <c r="O31" s="545"/>
      <c r="P31" s="285"/>
    </row>
    <row r="32" spans="2:20" ht="20.25" customHeight="1" x14ac:dyDescent="0.15">
      <c r="B32" s="522"/>
      <c r="C32" s="48" t="s">
        <v>12</v>
      </c>
      <c r="D32" s="55">
        <v>45952</v>
      </c>
      <c r="E32" s="481" t="s">
        <v>202</v>
      </c>
      <c r="F32" s="481" t="s">
        <v>202</v>
      </c>
      <c r="G32" s="481" t="s">
        <v>202</v>
      </c>
      <c r="H32" s="482" t="s">
        <v>200</v>
      </c>
      <c r="I32" s="482" t="s">
        <v>200</v>
      </c>
      <c r="J32" s="482" t="s">
        <v>200</v>
      </c>
      <c r="K32" s="287"/>
      <c r="L32" s="483" t="s">
        <v>206</v>
      </c>
      <c r="M32" s="483" t="s">
        <v>206</v>
      </c>
      <c r="N32" s="318"/>
      <c r="O32" s="545"/>
      <c r="P32" s="285"/>
    </row>
    <row r="33" spans="2:16" ht="20.25" customHeight="1" x14ac:dyDescent="0.15">
      <c r="B33" s="522"/>
      <c r="C33" s="48" t="s">
        <v>13</v>
      </c>
      <c r="D33" s="51">
        <v>45953</v>
      </c>
      <c r="E33" s="481" t="s">
        <v>202</v>
      </c>
      <c r="F33" s="481" t="s">
        <v>202</v>
      </c>
      <c r="G33" s="481" t="s">
        <v>202</v>
      </c>
      <c r="H33" s="482" t="s">
        <v>200</v>
      </c>
      <c r="I33" s="482" t="s">
        <v>200</v>
      </c>
      <c r="J33" s="482" t="s">
        <v>200</v>
      </c>
      <c r="K33" s="287"/>
      <c r="L33" s="483" t="s">
        <v>206</v>
      </c>
      <c r="M33" s="483" t="s">
        <v>206</v>
      </c>
      <c r="N33" s="318"/>
      <c r="O33" s="545"/>
      <c r="P33" s="285"/>
    </row>
    <row r="34" spans="2:16" ht="20.25" customHeight="1" x14ac:dyDescent="0.15">
      <c r="B34" s="522"/>
      <c r="C34" s="48" t="s">
        <v>14</v>
      </c>
      <c r="D34" s="51">
        <v>45954</v>
      </c>
      <c r="E34" s="481" t="s">
        <v>202</v>
      </c>
      <c r="F34" s="481" t="s">
        <v>202</v>
      </c>
      <c r="G34" s="482" t="s">
        <v>200</v>
      </c>
      <c r="H34" s="482" t="s">
        <v>200</v>
      </c>
      <c r="I34" s="482" t="s">
        <v>200</v>
      </c>
      <c r="K34" s="483" t="s">
        <v>206</v>
      </c>
      <c r="L34" s="483" t="s">
        <v>206</v>
      </c>
      <c r="M34" s="483" t="s">
        <v>206</v>
      </c>
      <c r="N34" s="318"/>
      <c r="O34" s="545"/>
      <c r="P34" s="285"/>
    </row>
    <row r="35" spans="2:16" ht="20.25" customHeight="1" x14ac:dyDescent="0.15">
      <c r="B35" s="522"/>
      <c r="C35" s="20" t="s">
        <v>15</v>
      </c>
      <c r="D35" s="56">
        <v>45955</v>
      </c>
      <c r="E35" s="156"/>
      <c r="F35" s="156"/>
      <c r="G35" s="156"/>
      <c r="H35" s="156"/>
      <c r="I35" s="156"/>
      <c r="J35" s="156"/>
      <c r="K35" s="156"/>
      <c r="L35" s="156"/>
      <c r="M35" s="156"/>
      <c r="N35" s="157"/>
      <c r="O35" s="545"/>
      <c r="P35" s="285"/>
    </row>
    <row r="36" spans="2:16" ht="20.25" customHeight="1" x14ac:dyDescent="0.15">
      <c r="B36" s="522"/>
      <c r="C36" s="20" t="s">
        <v>17</v>
      </c>
      <c r="D36" s="52">
        <v>45956</v>
      </c>
      <c r="E36" s="156"/>
      <c r="F36" s="156"/>
      <c r="G36" s="156"/>
      <c r="H36" s="156"/>
      <c r="I36" s="156"/>
      <c r="J36" s="156"/>
      <c r="K36" s="156"/>
      <c r="L36" s="156"/>
      <c r="M36" s="156"/>
      <c r="N36" s="157"/>
      <c r="O36" s="545"/>
      <c r="P36" s="285"/>
    </row>
    <row r="37" spans="2:16" ht="20.25" customHeight="1" x14ac:dyDescent="0.15">
      <c r="B37" s="522"/>
      <c r="C37" s="48" t="s">
        <v>6</v>
      </c>
      <c r="D37" s="51">
        <v>45957</v>
      </c>
      <c r="E37" s="272" t="s">
        <v>18</v>
      </c>
      <c r="F37" s="273"/>
      <c r="G37" s="273"/>
      <c r="H37" s="273"/>
      <c r="I37" s="273"/>
      <c r="J37" s="273"/>
      <c r="K37" s="273"/>
      <c r="L37" s="273"/>
      <c r="M37" s="273"/>
      <c r="N37" s="274"/>
      <c r="O37" s="545"/>
      <c r="P37" s="285"/>
    </row>
    <row r="38" spans="2:16" ht="20.25" customHeight="1" x14ac:dyDescent="0.15">
      <c r="B38" s="522"/>
      <c r="C38" s="48" t="s">
        <v>10</v>
      </c>
      <c r="D38" s="55">
        <v>45958</v>
      </c>
      <c r="E38" s="275"/>
      <c r="F38" s="276"/>
      <c r="G38" s="276"/>
      <c r="H38" s="276"/>
      <c r="I38" s="276"/>
      <c r="J38" s="276"/>
      <c r="K38" s="276"/>
      <c r="L38" s="276"/>
      <c r="M38" s="276"/>
      <c r="N38" s="277"/>
      <c r="O38" s="545"/>
      <c r="P38" s="285"/>
    </row>
    <row r="39" spans="2:16" ht="20.25" customHeight="1" x14ac:dyDescent="0.15">
      <c r="B39" s="522"/>
      <c r="C39" s="48" t="s">
        <v>12</v>
      </c>
      <c r="D39" s="51">
        <v>45959</v>
      </c>
      <c r="E39" s="275"/>
      <c r="F39" s="276"/>
      <c r="G39" s="276"/>
      <c r="H39" s="276"/>
      <c r="I39" s="276"/>
      <c r="J39" s="276"/>
      <c r="K39" s="276"/>
      <c r="L39" s="276"/>
      <c r="M39" s="276"/>
      <c r="N39" s="277"/>
      <c r="O39" s="545"/>
      <c r="P39" s="285"/>
    </row>
    <row r="40" spans="2:16" ht="20.25" customHeight="1" x14ac:dyDescent="0.15">
      <c r="B40" s="522"/>
      <c r="C40" s="48" t="s">
        <v>13</v>
      </c>
      <c r="D40" s="51">
        <v>45960</v>
      </c>
      <c r="E40" s="275"/>
      <c r="F40" s="276"/>
      <c r="G40" s="276"/>
      <c r="H40" s="276"/>
      <c r="I40" s="276"/>
      <c r="J40" s="276"/>
      <c r="K40" s="276"/>
      <c r="L40" s="276"/>
      <c r="M40" s="276"/>
      <c r="N40" s="277"/>
      <c r="O40" s="545"/>
      <c r="P40" s="285"/>
    </row>
    <row r="41" spans="2:16" ht="20.25" customHeight="1" x14ac:dyDescent="0.15">
      <c r="B41" s="522"/>
      <c r="C41" s="48" t="s">
        <v>14</v>
      </c>
      <c r="D41" s="55">
        <v>45961</v>
      </c>
      <c r="E41" s="278"/>
      <c r="F41" s="279"/>
      <c r="G41" s="279"/>
      <c r="H41" s="279"/>
      <c r="I41" s="279"/>
      <c r="J41" s="279"/>
      <c r="K41" s="279"/>
      <c r="L41" s="279"/>
      <c r="M41" s="279"/>
      <c r="N41" s="280"/>
      <c r="O41" s="545"/>
      <c r="P41" s="285"/>
    </row>
    <row r="42" spans="2:16" ht="20.25" customHeight="1" x14ac:dyDescent="0.15">
      <c r="B42" s="522"/>
      <c r="C42" s="20" t="s">
        <v>15</v>
      </c>
      <c r="D42" s="52">
        <v>45962</v>
      </c>
      <c r="E42" s="156"/>
      <c r="F42" s="156"/>
      <c r="G42" s="156"/>
      <c r="H42" s="156"/>
      <c r="I42" s="156"/>
      <c r="J42" s="156"/>
      <c r="K42" s="156"/>
      <c r="L42" s="156"/>
      <c r="M42" s="156"/>
      <c r="N42" s="157"/>
      <c r="O42" s="545"/>
      <c r="P42" s="285"/>
    </row>
    <row r="43" spans="2:16" ht="20.25" customHeight="1" x14ac:dyDescent="0.15">
      <c r="B43" s="522"/>
      <c r="C43" s="20" t="s">
        <v>17</v>
      </c>
      <c r="D43" s="52">
        <v>45963</v>
      </c>
      <c r="E43" s="156"/>
      <c r="F43" s="156"/>
      <c r="G43" s="156"/>
      <c r="H43" s="156"/>
      <c r="I43" s="156"/>
      <c r="J43" s="156"/>
      <c r="K43" s="156"/>
      <c r="L43" s="156"/>
      <c r="M43" s="156"/>
      <c r="N43" s="157"/>
      <c r="O43" s="545"/>
      <c r="P43" s="285"/>
    </row>
    <row r="44" spans="2:16" ht="20.25" customHeight="1" x14ac:dyDescent="0.15">
      <c r="B44" s="522"/>
      <c r="C44" s="48" t="s">
        <v>6</v>
      </c>
      <c r="D44" s="55">
        <v>45964</v>
      </c>
      <c r="E44" s="505" t="s">
        <v>209</v>
      </c>
      <c r="F44" s="505" t="s">
        <v>209</v>
      </c>
      <c r="G44" s="505" t="s">
        <v>209</v>
      </c>
      <c r="H44" s="482" t="s">
        <v>200</v>
      </c>
      <c r="I44" s="482" t="s">
        <v>200</v>
      </c>
      <c r="J44" s="267"/>
      <c r="K44" s="483" t="s">
        <v>206</v>
      </c>
      <c r="L44" s="483" t="s">
        <v>206</v>
      </c>
      <c r="M44" s="483" t="s">
        <v>206</v>
      </c>
      <c r="N44" s="318"/>
      <c r="O44" s="545"/>
      <c r="P44" s="285"/>
    </row>
    <row r="45" spans="2:16" ht="20.25" customHeight="1" x14ac:dyDescent="0.15">
      <c r="B45" s="522"/>
      <c r="C45" s="48" t="s">
        <v>10</v>
      </c>
      <c r="D45" s="51">
        <v>45965</v>
      </c>
      <c r="E45" s="505" t="s">
        <v>209</v>
      </c>
      <c r="F45" s="505" t="s">
        <v>209</v>
      </c>
      <c r="G45" s="505" t="s">
        <v>209</v>
      </c>
      <c r="H45" s="482" t="s">
        <v>200</v>
      </c>
      <c r="I45" s="482" t="s">
        <v>200</v>
      </c>
      <c r="J45" s="267"/>
      <c r="K45" s="498" t="s">
        <v>207</v>
      </c>
      <c r="L45" s="498" t="s">
        <v>207</v>
      </c>
      <c r="M45" s="498" t="s">
        <v>207</v>
      </c>
      <c r="N45" s="498" t="s">
        <v>207</v>
      </c>
      <c r="O45" s="545"/>
      <c r="P45" s="285"/>
    </row>
    <row r="46" spans="2:16" ht="20.25" customHeight="1" x14ac:dyDescent="0.15">
      <c r="B46" s="522"/>
      <c r="C46" s="48" t="s">
        <v>12</v>
      </c>
      <c r="D46" s="51">
        <v>45966</v>
      </c>
      <c r="E46" s="505" t="s">
        <v>209</v>
      </c>
      <c r="F46" s="505" t="s">
        <v>209</v>
      </c>
      <c r="G46" s="505" t="s">
        <v>209</v>
      </c>
      <c r="H46" s="482" t="s">
        <v>200</v>
      </c>
      <c r="I46" s="482" t="s">
        <v>200</v>
      </c>
      <c r="J46" s="267"/>
      <c r="K46" s="498" t="s">
        <v>207</v>
      </c>
      <c r="L46" s="498" t="s">
        <v>207</v>
      </c>
      <c r="M46" s="498" t="s">
        <v>207</v>
      </c>
      <c r="N46" s="498" t="s">
        <v>207</v>
      </c>
      <c r="O46" s="545"/>
      <c r="P46" s="285"/>
    </row>
    <row r="47" spans="2:16" ht="20.25" customHeight="1" x14ac:dyDescent="0.15">
      <c r="B47" s="522"/>
      <c r="C47" s="48" t="s">
        <v>13</v>
      </c>
      <c r="D47" s="55">
        <v>45967</v>
      </c>
      <c r="E47" s="505" t="s">
        <v>209</v>
      </c>
      <c r="F47" s="505" t="s">
        <v>209</v>
      </c>
      <c r="G47" s="505" t="s">
        <v>209</v>
      </c>
      <c r="H47" s="482" t="s">
        <v>200</v>
      </c>
      <c r="I47" s="482" t="s">
        <v>200</v>
      </c>
      <c r="J47" s="267"/>
      <c r="K47" s="498" t="s">
        <v>207</v>
      </c>
      <c r="L47" s="498" t="s">
        <v>207</v>
      </c>
      <c r="M47" s="498" t="s">
        <v>207</v>
      </c>
      <c r="N47" s="498" t="s">
        <v>207</v>
      </c>
      <c r="O47" s="545"/>
      <c r="P47" s="285"/>
    </row>
    <row r="48" spans="2:16" ht="20.25" customHeight="1" x14ac:dyDescent="0.15">
      <c r="B48" s="522"/>
      <c r="C48" s="48" t="s">
        <v>14</v>
      </c>
      <c r="D48" s="51">
        <v>45968</v>
      </c>
      <c r="E48" s="505" t="s">
        <v>209</v>
      </c>
      <c r="F48" s="505" t="s">
        <v>209</v>
      </c>
      <c r="G48" s="505" t="s">
        <v>209</v>
      </c>
      <c r="H48" s="482" t="s">
        <v>200</v>
      </c>
      <c r="I48" s="482" t="s">
        <v>200</v>
      </c>
      <c r="J48" s="267"/>
      <c r="K48" s="498" t="s">
        <v>207</v>
      </c>
      <c r="L48" s="498" t="s">
        <v>207</v>
      </c>
      <c r="M48" s="498" t="s">
        <v>207</v>
      </c>
      <c r="N48" s="498" t="s">
        <v>207</v>
      </c>
      <c r="O48" s="545"/>
      <c r="P48" s="285"/>
    </row>
    <row r="49" spans="2:16" ht="20.25" customHeight="1" x14ac:dyDescent="0.15">
      <c r="B49" s="522"/>
      <c r="C49" s="20" t="s">
        <v>15</v>
      </c>
      <c r="D49" s="52">
        <v>45969</v>
      </c>
      <c r="E49" s="156"/>
      <c r="F49" s="156"/>
      <c r="G49" s="156"/>
      <c r="H49" s="156"/>
      <c r="I49" s="156"/>
      <c r="J49" s="156"/>
      <c r="K49" s="156"/>
      <c r="L49" s="156"/>
      <c r="M49" s="156"/>
      <c r="N49" s="157"/>
      <c r="O49" s="545"/>
      <c r="P49" s="285"/>
    </row>
    <row r="50" spans="2:16" ht="20.25" customHeight="1" x14ac:dyDescent="0.15">
      <c r="B50" s="522"/>
      <c r="C50" s="20" t="s">
        <v>17</v>
      </c>
      <c r="D50" s="56">
        <v>45970</v>
      </c>
      <c r="E50" s="156"/>
      <c r="F50" s="156"/>
      <c r="G50" s="156"/>
      <c r="H50" s="156"/>
      <c r="I50" s="156"/>
      <c r="J50" s="156"/>
      <c r="K50" s="156"/>
      <c r="L50" s="156"/>
      <c r="M50" s="156"/>
      <c r="N50" s="157"/>
      <c r="O50" s="545"/>
      <c r="P50" s="285"/>
    </row>
    <row r="51" spans="2:16" ht="20.25" customHeight="1" x14ac:dyDescent="0.15">
      <c r="B51" s="522"/>
      <c r="C51" s="48" t="s">
        <v>6</v>
      </c>
      <c r="D51" s="51">
        <v>45971</v>
      </c>
      <c r="E51" s="272" t="s">
        <v>18</v>
      </c>
      <c r="F51" s="273"/>
      <c r="G51" s="273"/>
      <c r="H51" s="273"/>
      <c r="I51" s="273"/>
      <c r="J51" s="273"/>
      <c r="K51" s="273"/>
      <c r="L51" s="273"/>
      <c r="M51" s="273"/>
      <c r="N51" s="274"/>
      <c r="O51" s="545"/>
      <c r="P51" s="285"/>
    </row>
    <row r="52" spans="2:16" ht="20.25" customHeight="1" x14ac:dyDescent="0.15">
      <c r="B52" s="522"/>
      <c r="C52" s="48" t="s">
        <v>10</v>
      </c>
      <c r="D52" s="51">
        <v>45972</v>
      </c>
      <c r="E52" s="275"/>
      <c r="F52" s="276"/>
      <c r="G52" s="276"/>
      <c r="H52" s="276"/>
      <c r="I52" s="276"/>
      <c r="J52" s="276"/>
      <c r="K52" s="276"/>
      <c r="L52" s="276"/>
      <c r="M52" s="276"/>
      <c r="N52" s="277"/>
      <c r="O52" s="545"/>
      <c r="P52" s="285"/>
    </row>
    <row r="53" spans="2:16" ht="20.25" customHeight="1" x14ac:dyDescent="0.15">
      <c r="B53" s="522"/>
      <c r="C53" s="48" t="s">
        <v>12</v>
      </c>
      <c r="D53" s="55">
        <v>45973</v>
      </c>
      <c r="E53" s="275"/>
      <c r="F53" s="276"/>
      <c r="G53" s="276"/>
      <c r="H53" s="276"/>
      <c r="I53" s="276"/>
      <c r="J53" s="276"/>
      <c r="K53" s="276"/>
      <c r="L53" s="276"/>
      <c r="M53" s="276"/>
      <c r="N53" s="277"/>
      <c r="O53" s="545"/>
      <c r="P53" s="285"/>
    </row>
    <row r="54" spans="2:16" ht="20.25" customHeight="1" x14ac:dyDescent="0.15">
      <c r="B54" s="522"/>
      <c r="C54" s="48" t="s">
        <v>13</v>
      </c>
      <c r="D54" s="51">
        <v>45974</v>
      </c>
      <c r="E54" s="275"/>
      <c r="F54" s="276"/>
      <c r="G54" s="276"/>
      <c r="H54" s="276"/>
      <c r="I54" s="276"/>
      <c r="J54" s="276"/>
      <c r="K54" s="276"/>
      <c r="L54" s="276"/>
      <c r="M54" s="276"/>
      <c r="N54" s="277"/>
      <c r="O54" s="545"/>
      <c r="P54" s="285"/>
    </row>
    <row r="55" spans="2:16" ht="20.25" customHeight="1" x14ac:dyDescent="0.15">
      <c r="B55" s="522"/>
      <c r="C55" s="48" t="s">
        <v>14</v>
      </c>
      <c r="D55" s="51">
        <v>45975</v>
      </c>
      <c r="E55" s="278"/>
      <c r="F55" s="279"/>
      <c r="G55" s="279"/>
      <c r="H55" s="279"/>
      <c r="I55" s="279"/>
      <c r="J55" s="279"/>
      <c r="K55" s="279"/>
      <c r="L55" s="279"/>
      <c r="M55" s="279"/>
      <c r="N55" s="280"/>
      <c r="O55" s="545"/>
      <c r="P55" s="285"/>
    </row>
    <row r="56" spans="2:16" ht="20.25" customHeight="1" x14ac:dyDescent="0.15">
      <c r="B56" s="522"/>
      <c r="C56" s="20" t="s">
        <v>15</v>
      </c>
      <c r="D56" s="56">
        <v>45976</v>
      </c>
      <c r="E56" s="156"/>
      <c r="F56" s="156"/>
      <c r="G56" s="156"/>
      <c r="H56" s="156"/>
      <c r="I56" s="156"/>
      <c r="J56" s="156"/>
      <c r="K56" s="156"/>
      <c r="L56" s="156"/>
      <c r="M56" s="156"/>
      <c r="N56" s="157"/>
      <c r="O56" s="545"/>
      <c r="P56" s="285"/>
    </row>
    <row r="57" spans="2:16" ht="20.25" customHeight="1" x14ac:dyDescent="0.15">
      <c r="B57" s="522"/>
      <c r="C57" s="20" t="s">
        <v>17</v>
      </c>
      <c r="D57" s="52">
        <v>45977</v>
      </c>
      <c r="E57" s="156"/>
      <c r="F57" s="156"/>
      <c r="G57" s="156"/>
      <c r="H57" s="156"/>
      <c r="I57" s="156"/>
      <c r="J57" s="156"/>
      <c r="K57" s="156"/>
      <c r="L57" s="156"/>
      <c r="M57" s="156"/>
      <c r="N57" s="157"/>
      <c r="O57" s="545"/>
      <c r="P57" s="285"/>
    </row>
    <row r="58" spans="2:16" ht="20.25" customHeight="1" x14ac:dyDescent="0.15">
      <c r="B58" s="522"/>
      <c r="C58" s="48" t="s">
        <v>6</v>
      </c>
      <c r="D58" s="51">
        <v>45978</v>
      </c>
      <c r="E58" s="505" t="s">
        <v>209</v>
      </c>
      <c r="F58" s="505" t="s">
        <v>209</v>
      </c>
      <c r="G58" s="505" t="s">
        <v>209</v>
      </c>
      <c r="H58" s="482" t="s">
        <v>200</v>
      </c>
      <c r="I58" s="482" t="s">
        <v>200</v>
      </c>
      <c r="J58" s="482" t="s">
        <v>200</v>
      </c>
      <c r="M58" s="24"/>
      <c r="N58" s="24"/>
      <c r="O58" s="545"/>
      <c r="P58" s="285"/>
    </row>
    <row r="59" spans="2:16" ht="20.25" customHeight="1" x14ac:dyDescent="0.15">
      <c r="B59" s="522"/>
      <c r="C59" s="48" t="s">
        <v>10</v>
      </c>
      <c r="D59" s="55">
        <v>45979</v>
      </c>
      <c r="E59" s="505" t="s">
        <v>209</v>
      </c>
      <c r="F59" s="505" t="s">
        <v>209</v>
      </c>
      <c r="G59" s="505" t="s">
        <v>209</v>
      </c>
      <c r="H59" s="482" t="s">
        <v>200</v>
      </c>
      <c r="I59" s="482" t="s">
        <v>200</v>
      </c>
      <c r="J59" s="482" t="s">
        <v>200</v>
      </c>
      <c r="L59" s="496" t="s">
        <v>203</v>
      </c>
      <c r="M59" s="24"/>
      <c r="N59" s="24"/>
      <c r="O59" s="545"/>
      <c r="P59" s="285"/>
    </row>
    <row r="60" spans="2:16" ht="20.25" customHeight="1" x14ac:dyDescent="0.15">
      <c r="B60" s="522"/>
      <c r="C60" s="48" t="s">
        <v>12</v>
      </c>
      <c r="D60" s="51">
        <v>45980</v>
      </c>
      <c r="E60" s="504" t="s">
        <v>210</v>
      </c>
      <c r="F60" s="504" t="s">
        <v>210</v>
      </c>
      <c r="G60" s="504" t="s">
        <v>210</v>
      </c>
      <c r="H60" s="500" t="s">
        <v>203</v>
      </c>
      <c r="I60" s="500" t="s">
        <v>203</v>
      </c>
      <c r="J60" s="500" t="s">
        <v>203</v>
      </c>
      <c r="L60" s="498" t="s">
        <v>207</v>
      </c>
      <c r="M60" s="498" t="s">
        <v>207</v>
      </c>
      <c r="N60" s="498" t="s">
        <v>207</v>
      </c>
      <c r="O60" s="545"/>
      <c r="P60" s="285"/>
    </row>
    <row r="61" spans="2:16" ht="20.25" customHeight="1" x14ac:dyDescent="0.15">
      <c r="B61" s="522"/>
      <c r="C61" s="48" t="s">
        <v>13</v>
      </c>
      <c r="D61" s="51">
        <v>45981</v>
      </c>
      <c r="E61" s="504" t="s">
        <v>210</v>
      </c>
      <c r="F61" s="504" t="s">
        <v>210</v>
      </c>
      <c r="G61" s="504" t="s">
        <v>210</v>
      </c>
      <c r="H61" s="496" t="s">
        <v>203</v>
      </c>
      <c r="I61" s="496" t="s">
        <v>203</v>
      </c>
      <c r="J61" s="496" t="s">
        <v>203</v>
      </c>
      <c r="L61" s="498" t="s">
        <v>207</v>
      </c>
      <c r="M61" s="498" t="s">
        <v>207</v>
      </c>
      <c r="N61" s="498" t="s">
        <v>207</v>
      </c>
      <c r="O61" s="545"/>
      <c r="P61" s="285"/>
    </row>
    <row r="62" spans="2:16" ht="20.25" customHeight="1" x14ac:dyDescent="0.15">
      <c r="B62" s="522"/>
      <c r="C62" s="48" t="s">
        <v>14</v>
      </c>
      <c r="D62" s="55">
        <v>45982</v>
      </c>
      <c r="E62" s="504" t="s">
        <v>210</v>
      </c>
      <c r="F62" s="504" t="s">
        <v>210</v>
      </c>
      <c r="G62" s="504" t="s">
        <v>210</v>
      </c>
      <c r="L62" s="498" t="s">
        <v>207</v>
      </c>
      <c r="M62" s="498" t="s">
        <v>207</v>
      </c>
      <c r="N62" s="498" t="s">
        <v>207</v>
      </c>
      <c r="O62" s="545"/>
      <c r="P62" s="285"/>
    </row>
    <row r="63" spans="2:16" ht="20.25" customHeight="1" x14ac:dyDescent="0.15">
      <c r="B63" s="522"/>
      <c r="C63" s="20" t="s">
        <v>15</v>
      </c>
      <c r="D63" s="52">
        <v>45983</v>
      </c>
      <c r="E63" s="156"/>
      <c r="F63" s="156"/>
      <c r="G63" s="156"/>
      <c r="H63" s="156"/>
      <c r="I63" s="156"/>
      <c r="J63" s="156"/>
      <c r="K63" s="156"/>
      <c r="L63" s="156"/>
      <c r="M63" s="156"/>
      <c r="N63" s="157"/>
      <c r="O63" s="545"/>
      <c r="P63" s="285"/>
    </row>
    <row r="64" spans="2:16" ht="20.25" customHeight="1" x14ac:dyDescent="0.15">
      <c r="B64" s="522"/>
      <c r="C64" s="20" t="s">
        <v>17</v>
      </c>
      <c r="D64" s="52">
        <v>45984</v>
      </c>
      <c r="E64" s="156"/>
      <c r="F64" s="156"/>
      <c r="G64" s="156"/>
      <c r="H64" s="156"/>
      <c r="I64" s="156"/>
      <c r="J64" s="156"/>
      <c r="K64" s="156"/>
      <c r="L64" s="156"/>
      <c r="M64" s="156"/>
      <c r="N64" s="157"/>
      <c r="O64" s="545"/>
      <c r="P64" s="285"/>
    </row>
    <row r="65" spans="2:16" ht="20.25" customHeight="1" x14ac:dyDescent="0.15">
      <c r="B65" s="522"/>
      <c r="C65" s="48" t="s">
        <v>6</v>
      </c>
      <c r="D65" s="55">
        <v>45985</v>
      </c>
      <c r="E65" s="272" t="s">
        <v>18</v>
      </c>
      <c r="F65" s="273"/>
      <c r="G65" s="273"/>
      <c r="H65" s="273"/>
      <c r="I65" s="273"/>
      <c r="J65" s="273"/>
      <c r="K65" s="273"/>
      <c r="L65" s="273"/>
      <c r="M65" s="273"/>
      <c r="N65" s="274"/>
      <c r="O65" s="545"/>
      <c r="P65" s="285"/>
    </row>
    <row r="66" spans="2:16" ht="20.25" customHeight="1" x14ac:dyDescent="0.15">
      <c r="B66" s="522"/>
      <c r="C66" s="48" t="s">
        <v>10</v>
      </c>
      <c r="D66" s="51">
        <v>45986</v>
      </c>
      <c r="E66" s="275"/>
      <c r="F66" s="276"/>
      <c r="G66" s="276"/>
      <c r="H66" s="276"/>
      <c r="I66" s="276"/>
      <c r="J66" s="276"/>
      <c r="K66" s="276"/>
      <c r="L66" s="276"/>
      <c r="M66" s="276"/>
      <c r="N66" s="277"/>
      <c r="O66" s="545"/>
      <c r="P66" s="285"/>
    </row>
    <row r="67" spans="2:16" ht="20.25" customHeight="1" x14ac:dyDescent="0.15">
      <c r="B67" s="522"/>
      <c r="C67" s="48" t="s">
        <v>12</v>
      </c>
      <c r="D67" s="51">
        <v>45987</v>
      </c>
      <c r="E67" s="275"/>
      <c r="F67" s="276"/>
      <c r="G67" s="276"/>
      <c r="H67" s="276"/>
      <c r="I67" s="276"/>
      <c r="J67" s="276"/>
      <c r="K67" s="276"/>
      <c r="L67" s="276"/>
      <c r="M67" s="276"/>
      <c r="N67" s="277"/>
      <c r="O67" s="545"/>
      <c r="P67" s="285"/>
    </row>
    <row r="68" spans="2:16" ht="20.25" customHeight="1" x14ac:dyDescent="0.15">
      <c r="B68" s="522"/>
      <c r="C68" s="48" t="s">
        <v>13</v>
      </c>
      <c r="D68" s="55">
        <v>45988</v>
      </c>
      <c r="E68" s="275"/>
      <c r="F68" s="276"/>
      <c r="G68" s="276"/>
      <c r="H68" s="276"/>
      <c r="I68" s="276"/>
      <c r="J68" s="276"/>
      <c r="K68" s="276"/>
      <c r="L68" s="276"/>
      <c r="M68" s="276"/>
      <c r="N68" s="277"/>
      <c r="O68" s="545"/>
      <c r="P68" s="285"/>
    </row>
    <row r="69" spans="2:16" ht="20.25" customHeight="1" x14ac:dyDescent="0.15">
      <c r="B69" s="522"/>
      <c r="C69" s="48" t="s">
        <v>14</v>
      </c>
      <c r="D69" s="51">
        <v>45989</v>
      </c>
      <c r="E69" s="278"/>
      <c r="F69" s="279"/>
      <c r="G69" s="279"/>
      <c r="H69" s="279"/>
      <c r="I69" s="279"/>
      <c r="J69" s="279"/>
      <c r="K69" s="279"/>
      <c r="L69" s="279"/>
      <c r="M69" s="279"/>
      <c r="N69" s="280"/>
      <c r="O69" s="545"/>
      <c r="P69" s="285"/>
    </row>
    <row r="70" spans="2:16" ht="20.25" customHeight="1" x14ac:dyDescent="0.15">
      <c r="B70" s="522"/>
      <c r="C70" s="20" t="s">
        <v>15</v>
      </c>
      <c r="D70" s="52">
        <v>45990</v>
      </c>
      <c r="E70" s="156"/>
      <c r="F70" s="156"/>
      <c r="G70" s="156"/>
      <c r="H70" s="156"/>
      <c r="I70" s="156"/>
      <c r="J70" s="156"/>
      <c r="K70" s="156"/>
      <c r="L70" s="156"/>
      <c r="M70" s="156"/>
      <c r="N70" s="157"/>
      <c r="O70" s="545"/>
      <c r="P70" s="285"/>
    </row>
    <row r="71" spans="2:16" ht="20.25" customHeight="1" x14ac:dyDescent="0.15">
      <c r="B71" s="522"/>
      <c r="C71" s="20" t="s">
        <v>17</v>
      </c>
      <c r="D71" s="56">
        <v>45991</v>
      </c>
      <c r="E71" s="156"/>
      <c r="F71" s="156"/>
      <c r="G71" s="156"/>
      <c r="H71" s="156"/>
      <c r="I71" s="156"/>
      <c r="J71" s="156"/>
      <c r="K71" s="156"/>
      <c r="L71" s="156"/>
      <c r="M71" s="156"/>
      <c r="N71" s="157"/>
      <c r="O71" s="545"/>
      <c r="P71" s="285"/>
    </row>
    <row r="72" spans="2:16" ht="20.25" customHeight="1" x14ac:dyDescent="0.15">
      <c r="B72" s="522"/>
      <c r="C72" s="48" t="s">
        <v>6</v>
      </c>
      <c r="D72" s="51">
        <v>45992</v>
      </c>
      <c r="E72" s="502" t="s">
        <v>204</v>
      </c>
      <c r="F72" s="502" t="s">
        <v>204</v>
      </c>
      <c r="G72" s="504" t="s">
        <v>210</v>
      </c>
      <c r="H72" s="504" t="s">
        <v>210</v>
      </c>
      <c r="I72" s="504" t="s">
        <v>210</v>
      </c>
      <c r="J72" s="511"/>
      <c r="K72" s="498" t="s">
        <v>207</v>
      </c>
      <c r="L72" s="498" t="s">
        <v>207</v>
      </c>
      <c r="M72" s="498" t="s">
        <v>207</v>
      </c>
      <c r="N72" s="284"/>
      <c r="O72" s="545"/>
      <c r="P72" s="285"/>
    </row>
    <row r="73" spans="2:16" ht="20.25" customHeight="1" x14ac:dyDescent="0.15">
      <c r="B73" s="522"/>
      <c r="C73" s="48" t="s">
        <v>10</v>
      </c>
      <c r="D73" s="51">
        <v>45993</v>
      </c>
      <c r="E73" s="502" t="s">
        <v>204</v>
      </c>
      <c r="F73" s="502" t="s">
        <v>204</v>
      </c>
      <c r="G73" s="504" t="s">
        <v>210</v>
      </c>
      <c r="H73" s="504" t="s">
        <v>210</v>
      </c>
      <c r="I73" s="504" t="s">
        <v>210</v>
      </c>
      <c r="J73" s="511"/>
      <c r="K73" s="498" t="s">
        <v>207</v>
      </c>
      <c r="L73" s="498" t="s">
        <v>207</v>
      </c>
      <c r="M73" s="498" t="s">
        <v>207</v>
      </c>
      <c r="N73" s="284"/>
      <c r="O73" s="545"/>
      <c r="P73" s="285"/>
    </row>
    <row r="74" spans="2:16" ht="20.25" customHeight="1" x14ac:dyDescent="0.15">
      <c r="B74" s="522"/>
      <c r="C74" s="48" t="s">
        <v>12</v>
      </c>
      <c r="D74" s="55">
        <v>45994</v>
      </c>
      <c r="E74" s="502" t="s">
        <v>204</v>
      </c>
      <c r="F74" s="502" t="s">
        <v>204</v>
      </c>
      <c r="G74" s="502" t="s">
        <v>204</v>
      </c>
      <c r="H74" s="504" t="s">
        <v>210</v>
      </c>
      <c r="I74" s="504" t="s">
        <v>210</v>
      </c>
      <c r="K74" s="498" t="s">
        <v>207</v>
      </c>
      <c r="L74" s="498" t="s">
        <v>207</v>
      </c>
      <c r="M74" s="498" t="s">
        <v>207</v>
      </c>
      <c r="N74" s="284"/>
      <c r="O74" s="545"/>
      <c r="P74" s="285"/>
    </row>
    <row r="75" spans="2:16" ht="20.25" customHeight="1" x14ac:dyDescent="0.15">
      <c r="B75" s="522"/>
      <c r="C75" s="48" t="s">
        <v>13</v>
      </c>
      <c r="D75" s="51">
        <v>45995</v>
      </c>
      <c r="E75" s="491" t="s">
        <v>205</v>
      </c>
      <c r="F75" s="491" t="s">
        <v>205</v>
      </c>
      <c r="G75" s="504" t="s">
        <v>210</v>
      </c>
      <c r="H75" s="504" t="s">
        <v>210</v>
      </c>
      <c r="I75" s="504" t="s">
        <v>210</v>
      </c>
      <c r="J75" s="511"/>
      <c r="K75" s="498" t="s">
        <v>207</v>
      </c>
      <c r="L75" s="498" t="s">
        <v>207</v>
      </c>
      <c r="M75" s="498" t="s">
        <v>207</v>
      </c>
      <c r="N75" s="547"/>
      <c r="O75" s="545"/>
      <c r="P75" s="285"/>
    </row>
    <row r="76" spans="2:16" ht="20.25" customHeight="1" x14ac:dyDescent="0.15">
      <c r="B76" s="522"/>
      <c r="C76" s="48" t="s">
        <v>14</v>
      </c>
      <c r="D76" s="51">
        <v>45996</v>
      </c>
      <c r="E76" s="491" t="s">
        <v>205</v>
      </c>
      <c r="F76" s="491" t="s">
        <v>205</v>
      </c>
      <c r="G76" s="504" t="s">
        <v>210</v>
      </c>
      <c r="H76" s="504" t="s">
        <v>210</v>
      </c>
      <c r="I76" s="504" t="s">
        <v>210</v>
      </c>
      <c r="J76" s="548"/>
      <c r="K76" s="498" t="s">
        <v>207</v>
      </c>
      <c r="L76" s="498" t="s">
        <v>207</v>
      </c>
      <c r="M76" s="498" t="s">
        <v>207</v>
      </c>
      <c r="N76" s="549"/>
      <c r="O76" s="545"/>
      <c r="P76" s="285"/>
    </row>
    <row r="77" spans="2:16" ht="20.25" customHeight="1" x14ac:dyDescent="0.15">
      <c r="B77" s="522"/>
      <c r="C77" s="20" t="s">
        <v>15</v>
      </c>
      <c r="D77" s="56">
        <v>45997</v>
      </c>
      <c r="E77" s="156"/>
      <c r="F77" s="156"/>
      <c r="G77" s="156"/>
      <c r="H77" s="156"/>
      <c r="I77" s="156"/>
      <c r="J77" s="156"/>
      <c r="K77" s="156"/>
      <c r="L77" s="156"/>
      <c r="M77" s="156"/>
      <c r="N77" s="157"/>
      <c r="O77" s="545"/>
      <c r="P77" s="285"/>
    </row>
    <row r="78" spans="2:16" ht="20.25" customHeight="1" x14ac:dyDescent="0.15">
      <c r="B78" s="522"/>
      <c r="C78" s="20" t="s">
        <v>17</v>
      </c>
      <c r="D78" s="52">
        <v>45998</v>
      </c>
      <c r="E78" s="156"/>
      <c r="F78" s="156"/>
      <c r="G78" s="156"/>
      <c r="H78" s="156"/>
      <c r="I78" s="156"/>
      <c r="J78" s="156"/>
      <c r="K78" s="156"/>
      <c r="L78" s="156"/>
      <c r="M78" s="156"/>
      <c r="N78" s="157"/>
      <c r="O78" s="545"/>
      <c r="P78" s="285"/>
    </row>
    <row r="79" spans="2:16" ht="20.25" customHeight="1" x14ac:dyDescent="0.15">
      <c r="B79" s="522"/>
      <c r="C79" s="550" t="s">
        <v>6</v>
      </c>
      <c r="D79" s="551">
        <v>45999</v>
      </c>
      <c r="E79" s="417"/>
      <c r="F79" s="156"/>
      <c r="G79" s="156"/>
      <c r="H79" s="156"/>
      <c r="I79" s="156"/>
      <c r="J79" s="156"/>
      <c r="K79" s="156"/>
      <c r="L79" s="156"/>
      <c r="M79" s="156"/>
      <c r="N79" s="157"/>
      <c r="O79" s="545"/>
      <c r="P79" s="285"/>
    </row>
    <row r="80" spans="2:16" ht="20.25" customHeight="1" x14ac:dyDescent="0.15">
      <c r="B80" s="522"/>
      <c r="C80" s="47" t="s">
        <v>10</v>
      </c>
      <c r="D80" s="55">
        <v>46000</v>
      </c>
      <c r="E80" s="491" t="s">
        <v>205</v>
      </c>
      <c r="F80" s="491" t="s">
        <v>205</v>
      </c>
      <c r="G80" s="552" t="s">
        <v>210</v>
      </c>
      <c r="H80" s="552" t="s">
        <v>210</v>
      </c>
      <c r="I80" s="552" t="s">
        <v>210</v>
      </c>
      <c r="J80" s="553"/>
      <c r="K80" s="553"/>
      <c r="L80" s="553"/>
      <c r="M80" s="553"/>
      <c r="N80" s="554"/>
      <c r="O80" s="545"/>
      <c r="P80" s="285"/>
    </row>
    <row r="81" spans="2:16" ht="20.25" customHeight="1" x14ac:dyDescent="0.15">
      <c r="B81" s="522"/>
      <c r="C81" s="48" t="s">
        <v>12</v>
      </c>
      <c r="D81" s="51">
        <v>46001</v>
      </c>
      <c r="E81" s="491" t="s">
        <v>205</v>
      </c>
      <c r="F81" s="491" t="s">
        <v>205</v>
      </c>
      <c r="G81" s="504" t="s">
        <v>210</v>
      </c>
      <c r="H81" s="504" t="s">
        <v>210</v>
      </c>
      <c r="I81" s="504" t="s">
        <v>210</v>
      </c>
      <c r="J81" s="548"/>
      <c r="K81" s="553"/>
      <c r="L81" s="553"/>
      <c r="M81" s="553"/>
      <c r="N81" s="549"/>
      <c r="O81" s="545"/>
      <c r="P81" s="285"/>
    </row>
    <row r="82" spans="2:16" ht="20.25" customHeight="1" x14ac:dyDescent="0.15">
      <c r="B82" s="522"/>
      <c r="C82" s="48" t="s">
        <v>13</v>
      </c>
      <c r="D82" s="51">
        <v>46002</v>
      </c>
      <c r="E82" s="491" t="s">
        <v>205</v>
      </c>
      <c r="F82" s="491" t="s">
        <v>205</v>
      </c>
      <c r="G82" s="491" t="s">
        <v>205</v>
      </c>
      <c r="H82" s="504" t="s">
        <v>210</v>
      </c>
      <c r="I82" s="504" t="s">
        <v>210</v>
      </c>
      <c r="J82" s="504" t="s">
        <v>210</v>
      </c>
      <c r="K82" s="553"/>
      <c r="L82" s="553"/>
      <c r="M82" s="553"/>
      <c r="N82" s="549"/>
      <c r="O82" s="545"/>
      <c r="P82" s="285"/>
    </row>
    <row r="83" spans="2:16" ht="20.25" customHeight="1" x14ac:dyDescent="0.15">
      <c r="B83" s="522"/>
      <c r="C83" s="48" t="s">
        <v>14</v>
      </c>
      <c r="D83" s="55">
        <v>46003</v>
      </c>
      <c r="E83" s="491" t="s">
        <v>205</v>
      </c>
      <c r="F83" s="491" t="s">
        <v>205</v>
      </c>
      <c r="G83" s="491" t="s">
        <v>205</v>
      </c>
      <c r="H83" s="504" t="s">
        <v>210</v>
      </c>
      <c r="I83" s="504" t="s">
        <v>210</v>
      </c>
      <c r="J83" s="504" t="s">
        <v>210</v>
      </c>
      <c r="K83" s="553"/>
      <c r="L83" s="553"/>
      <c r="M83" s="553"/>
      <c r="N83" s="555"/>
      <c r="O83" s="545"/>
    </row>
    <row r="84" spans="2:16" ht="20.25" customHeight="1" x14ac:dyDescent="0.15">
      <c r="B84" s="522"/>
      <c r="C84" s="20" t="s">
        <v>15</v>
      </c>
      <c r="D84" s="52">
        <v>46004</v>
      </c>
      <c r="E84" s="172"/>
      <c r="F84" s="172"/>
      <c r="G84" s="172"/>
      <c r="H84" s="172"/>
      <c r="I84" s="172"/>
      <c r="J84" s="172"/>
      <c r="K84" s="172"/>
      <c r="L84" s="172"/>
      <c r="M84" s="172"/>
      <c r="N84" s="173"/>
      <c r="O84" s="545"/>
    </row>
    <row r="85" spans="2:16" ht="20.25" customHeight="1" thickBot="1" x14ac:dyDescent="0.2">
      <c r="B85" s="522"/>
      <c r="C85" s="62" t="s">
        <v>17</v>
      </c>
      <c r="D85" s="63">
        <v>46005</v>
      </c>
      <c r="E85" s="172"/>
      <c r="F85" s="172"/>
      <c r="G85" s="172"/>
      <c r="H85" s="172"/>
      <c r="I85" s="172"/>
      <c r="J85" s="172"/>
      <c r="K85" s="172"/>
      <c r="L85" s="172"/>
      <c r="M85" s="172"/>
      <c r="N85" s="173"/>
      <c r="O85" s="545"/>
    </row>
    <row r="86" spans="2:16" ht="20.25" customHeight="1" x14ac:dyDescent="0.15">
      <c r="B86" s="522"/>
      <c r="C86" s="556" t="s">
        <v>51</v>
      </c>
      <c r="D86" s="515"/>
      <c r="E86" s="515"/>
      <c r="F86" s="515"/>
      <c r="G86" s="515"/>
      <c r="H86" s="515"/>
      <c r="I86" s="515"/>
      <c r="J86" s="515"/>
      <c r="K86" s="515"/>
      <c r="L86" s="515"/>
      <c r="M86" s="515"/>
      <c r="N86" s="516"/>
      <c r="O86" s="545"/>
    </row>
    <row r="87" spans="2:16" ht="20.25" customHeight="1" thickBot="1" x14ac:dyDescent="0.2">
      <c r="B87" s="522"/>
      <c r="C87" s="557"/>
      <c r="D87" s="517"/>
      <c r="E87" s="517"/>
      <c r="F87" s="517"/>
      <c r="G87" s="517"/>
      <c r="H87" s="517"/>
      <c r="I87" s="517"/>
      <c r="J87" s="517"/>
      <c r="K87" s="517"/>
      <c r="L87" s="517"/>
      <c r="M87" s="517"/>
      <c r="N87" s="518"/>
      <c r="O87" s="545"/>
    </row>
    <row r="88" spans="2:16" ht="20.25" customHeight="1" x14ac:dyDescent="0.15">
      <c r="B88" s="522"/>
      <c r="C88" s="408" t="s">
        <v>12</v>
      </c>
      <c r="D88" s="409">
        <v>46029</v>
      </c>
      <c r="E88" s="498" t="s">
        <v>207</v>
      </c>
      <c r="F88" s="498" t="s">
        <v>207</v>
      </c>
      <c r="G88" s="498" t="s">
        <v>207</v>
      </c>
      <c r="H88" s="553"/>
      <c r="I88" s="553"/>
      <c r="J88" s="553"/>
      <c r="K88" s="553"/>
      <c r="L88" s="553"/>
      <c r="M88" s="553"/>
      <c r="N88" s="554"/>
      <c r="O88" s="545"/>
    </row>
    <row r="89" spans="2:16" ht="20.25" customHeight="1" x14ac:dyDescent="0.15">
      <c r="B89" s="522"/>
      <c r="C89" s="6" t="s">
        <v>13</v>
      </c>
      <c r="D89" s="430">
        <v>46030</v>
      </c>
      <c r="E89" s="498" t="s">
        <v>207</v>
      </c>
      <c r="F89" s="498" t="s">
        <v>207</v>
      </c>
      <c r="G89" s="498" t="s">
        <v>207</v>
      </c>
      <c r="H89" s="548"/>
      <c r="I89" s="548"/>
      <c r="J89" s="548"/>
      <c r="K89" s="553"/>
      <c r="L89" s="553"/>
      <c r="M89" s="553"/>
      <c r="N89" s="549"/>
      <c r="O89" s="545"/>
    </row>
    <row r="90" spans="2:16" ht="20.25" customHeight="1" x14ac:dyDescent="0.15">
      <c r="B90" s="522"/>
      <c r="C90" s="6" t="s">
        <v>14</v>
      </c>
      <c r="D90" s="430">
        <v>46031</v>
      </c>
      <c r="E90" s="498" t="s">
        <v>207</v>
      </c>
      <c r="F90" s="498" t="s">
        <v>207</v>
      </c>
      <c r="G90" s="498" t="s">
        <v>207</v>
      </c>
      <c r="H90" s="553"/>
      <c r="I90" s="553"/>
      <c r="J90" s="553"/>
      <c r="K90" s="553"/>
      <c r="L90" s="553"/>
      <c r="M90" s="553"/>
      <c r="N90" s="549"/>
      <c r="O90" s="545"/>
    </row>
    <row r="91" spans="2:16" ht="20.25" customHeight="1" x14ac:dyDescent="0.15">
      <c r="B91" s="522"/>
      <c r="C91" s="35" t="s">
        <v>15</v>
      </c>
      <c r="D91" s="52">
        <v>46032</v>
      </c>
      <c r="E91" s="156"/>
      <c r="F91" s="156"/>
      <c r="G91" s="156"/>
      <c r="H91" s="156"/>
      <c r="I91" s="156"/>
      <c r="J91" s="156"/>
      <c r="K91" s="156"/>
      <c r="L91" s="156"/>
      <c r="M91" s="156"/>
      <c r="N91" s="157"/>
      <c r="O91" s="545"/>
    </row>
    <row r="92" spans="2:16" ht="20.25" customHeight="1" x14ac:dyDescent="0.15">
      <c r="B92" s="522"/>
      <c r="C92" s="35" t="s">
        <v>17</v>
      </c>
      <c r="D92" s="52">
        <v>46033</v>
      </c>
      <c r="E92" s="156"/>
      <c r="F92" s="156"/>
      <c r="G92" s="156"/>
      <c r="H92" s="156"/>
      <c r="I92" s="156"/>
      <c r="J92" s="156"/>
      <c r="K92" s="156"/>
      <c r="L92" s="156"/>
      <c r="M92" s="156"/>
      <c r="N92" s="157"/>
      <c r="O92" s="545"/>
    </row>
    <row r="93" spans="2:16" ht="20.25" customHeight="1" x14ac:dyDescent="0.15">
      <c r="B93" s="522"/>
      <c r="C93" s="6" t="s">
        <v>6</v>
      </c>
      <c r="D93" s="430">
        <v>46034</v>
      </c>
      <c r="E93" s="558" t="s">
        <v>18</v>
      </c>
      <c r="F93" s="273"/>
      <c r="G93" s="273"/>
      <c r="H93" s="273"/>
      <c r="I93" s="273"/>
      <c r="J93" s="273"/>
      <c r="K93" s="273"/>
      <c r="L93" s="273"/>
      <c r="M93" s="273"/>
      <c r="N93" s="274"/>
      <c r="O93" s="545"/>
    </row>
    <row r="94" spans="2:16" ht="20.25" customHeight="1" x14ac:dyDescent="0.15">
      <c r="B94" s="522"/>
      <c r="C94" s="6" t="s">
        <v>10</v>
      </c>
      <c r="D94" s="430">
        <v>46035</v>
      </c>
      <c r="E94" s="559"/>
      <c r="F94" s="276"/>
      <c r="G94" s="276"/>
      <c r="H94" s="276"/>
      <c r="I94" s="276"/>
      <c r="J94" s="276"/>
      <c r="K94" s="276"/>
      <c r="L94" s="276"/>
      <c r="M94" s="276"/>
      <c r="N94" s="277"/>
      <c r="O94" s="545"/>
    </row>
    <row r="95" spans="2:16" ht="20.25" customHeight="1" x14ac:dyDescent="0.15">
      <c r="B95" s="522"/>
      <c r="C95" s="6" t="s">
        <v>12</v>
      </c>
      <c r="D95" s="430">
        <v>46036</v>
      </c>
      <c r="E95" s="559"/>
      <c r="F95" s="276"/>
      <c r="G95" s="276"/>
      <c r="H95" s="276"/>
      <c r="I95" s="276"/>
      <c r="J95" s="276"/>
      <c r="K95" s="276"/>
      <c r="L95" s="276"/>
      <c r="M95" s="276"/>
      <c r="N95" s="277"/>
      <c r="O95" s="545"/>
    </row>
    <row r="96" spans="2:16" ht="20.25" customHeight="1" x14ac:dyDescent="0.15">
      <c r="B96" s="522"/>
      <c r="C96" s="6" t="s">
        <v>13</v>
      </c>
      <c r="D96" s="430">
        <v>46037</v>
      </c>
      <c r="E96" s="559"/>
      <c r="F96" s="276"/>
      <c r="G96" s="276"/>
      <c r="H96" s="276"/>
      <c r="I96" s="276"/>
      <c r="J96" s="276"/>
      <c r="K96" s="276"/>
      <c r="L96" s="276"/>
      <c r="M96" s="276"/>
      <c r="N96" s="277"/>
      <c r="O96" s="545"/>
    </row>
    <row r="97" spans="2:15" ht="20.25" customHeight="1" thickBot="1" x14ac:dyDescent="0.2">
      <c r="B97" s="522"/>
      <c r="C97" s="519" t="s">
        <v>14</v>
      </c>
      <c r="D97" s="431">
        <v>46038</v>
      </c>
      <c r="E97" s="559"/>
      <c r="F97" s="276"/>
      <c r="G97" s="276"/>
      <c r="H97" s="276"/>
      <c r="I97" s="276"/>
      <c r="J97" s="276"/>
      <c r="K97" s="276"/>
      <c r="L97" s="276"/>
      <c r="M97" s="276"/>
      <c r="N97" s="277"/>
      <c r="O97" s="545"/>
    </row>
    <row r="98" spans="2:15" ht="20.25" customHeight="1" x14ac:dyDescent="0.15">
      <c r="B98" s="560"/>
      <c r="C98" s="165" t="s">
        <v>54</v>
      </c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7"/>
      <c r="O98" s="476"/>
    </row>
    <row r="99" spans="2:15" ht="20.25" customHeight="1" thickBot="1" x14ac:dyDescent="0.2">
      <c r="B99" s="561"/>
      <c r="C99" s="168"/>
      <c r="D99" s="169"/>
      <c r="E99" s="169"/>
      <c r="F99" s="169"/>
      <c r="G99" s="169"/>
      <c r="H99" s="169"/>
      <c r="I99" s="169"/>
      <c r="J99" s="169"/>
      <c r="K99" s="169"/>
      <c r="L99" s="169"/>
      <c r="M99" s="169"/>
      <c r="N99" s="170"/>
      <c r="O99" s="523"/>
    </row>
    <row r="100" spans="2:15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15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2:15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2:15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2:15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2:15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2:15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2:15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2:15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2:15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2:15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2:15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2:15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5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5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5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5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5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5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5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5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2:15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2:15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2:15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2:15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2:15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2:15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2:15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2:15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2:15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2:15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2:15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2:15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2:15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2:15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2:15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2:15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2:15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2:15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2:15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2:15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2:15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2:15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2:15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2:15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2:15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2:15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2:15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2:15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2:15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2:15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2:15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2:15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2:15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2:15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2:15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2:15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2:15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2:15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2:15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2:15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2:15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2:15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2:15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2:15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2:15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2:15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2:15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2:15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2:15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2:15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2:15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2:15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2:15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2:15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2:15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2:15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2:15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2:15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2:15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2:15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2:15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2:15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2:15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2:15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2:15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2:15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2:15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2:15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2:15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2:15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2:15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2:15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2:15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2:15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2:15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2:15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2:15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2:15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2:15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2:15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2:15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2:15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2:15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2:15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2:15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2:15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2:15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2:15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2:15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2:15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2:15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2:15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2:15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2:15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2:15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2:15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2:15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2:15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2:15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2:15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2:15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2:15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2:15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2:15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2:15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2:15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2:15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2:15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2:15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2:15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2:15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2:15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2:15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2:15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2:15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2:15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2:15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2:15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2:15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2:15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2:15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2:15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2:15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2:15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2:15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2:15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2:15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2:15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2:15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2:15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2:15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2:15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2:15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2:15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2:15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2:15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2:15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2:15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2:15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2:15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2:15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2:15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2:15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2:15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2:15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2:15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2:15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2:15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2:15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2:15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2:15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2:15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2:15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2:15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2:15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2:15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2:15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2:15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2:15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2:15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2:15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2:15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2:15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2:15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2:15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2:15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2:15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2:15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2:15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2:15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2:15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2:15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2:15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2:15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2:15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2:15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2:15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2:15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2:15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2:15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2:15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2:15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2:15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2:15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2:15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2:15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2:15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2:15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2:15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2:15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2:15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2:15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2:15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2:15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2:15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2:15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2:15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2:15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2:15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2:15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2:15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2:15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2:15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2:15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2:15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2:15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2:15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2:15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2:15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2:15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2:15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2:15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2:15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2:15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2:15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2:15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2:15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2:15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2:15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2:15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2:15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2:15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2:15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2:15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2:15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2:15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2:15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2:15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2:15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2:15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2:15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2:15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2:15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2:15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2:15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2:15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2:15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2:15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2:15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2:15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2:15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2:15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2:15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2:15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2:15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2:15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2:15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2:15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2:15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2:15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2:15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2:15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2:15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2:15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2:15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2:15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2:15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2:15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2:15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2:15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2:15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2:15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2:15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2:15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2:15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2:15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2:15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2:15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2:15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2:15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2:15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2:15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2:15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2:15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2:15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2:15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2:15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2:15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2:15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2:15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2:15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2:15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2:15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2:15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2:15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2:15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2:15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2:15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2:15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2:15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2:15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2:15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2:15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2:15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2:15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2:15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2:15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2:15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2:15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2:15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2:15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2:15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2:15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2:15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2:15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2:15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2:15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2:15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2:15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2:15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2:15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2:15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2:15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2:15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2:15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2:15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2:15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2:15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2:15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2:15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2:15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2:15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2:15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2:15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2:15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2:15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2:15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2:15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2:15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2:15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2:15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2:15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2:15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2:15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2:15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2:15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2:15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2:15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2:15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2:15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2:15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2:15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2:15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2:15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2:15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2:15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2:15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2:15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2:15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2:15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2:15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2:15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2:15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2:15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2:15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2:15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2:15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2:15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2:15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2:15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2:15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2:15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2:15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2:15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2:15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2:15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2:15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2:15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2:15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2:15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2:15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2:15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2:15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2:15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2:15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2:15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2:15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2:15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2:15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2:15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2:15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2:15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2:15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2:15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2:15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2:15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2:15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2:15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2:15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2:15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2:15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2:15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2:15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2:15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2:15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2:15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2:15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2:15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2:15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2:15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2:15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2:15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2:15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2:15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2:15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2:15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2:15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2:15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2:15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2:15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2:15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2:15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2:15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2:15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2:15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2:15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2:15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2:15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2:15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2:15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2:15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2:15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2:15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2:15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2:15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2:15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2:15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2:15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2:15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2:15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2:15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2:15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2:15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2:15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2:15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2:15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2:15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2:15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2:15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2:15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2:15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2:15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2:15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2:15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2:15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2:15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2:15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2:15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2:15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2:15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2:15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2:15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2:15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2:15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2:15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2:15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2:15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2:15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2:15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2:15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2:15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2:15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2:15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2:15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2:15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2:15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2:15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2:15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2:15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2:15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2:15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2:15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2:15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2:15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2:15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2:15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2:15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2:15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2:15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2:15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2:15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2:15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2:15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2:15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2:15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2:15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2:15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2:15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2:15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2:15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2:15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2:15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2:15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2:15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2:15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2:15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2:15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2:15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2:15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2:15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2:15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2:15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2:15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2:15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2:15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2:15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2:15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2:15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2:15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2:15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2:15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2:15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2:15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2:15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2:15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2:15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2:15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2:15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2:15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2:15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2:15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2:15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2:15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2:15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2:15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2:15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2:15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2:15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2:15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2:15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2:15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2:15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2:15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2:15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2:15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2:15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2:15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2:15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2:15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2:15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2:15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2:15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2:15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2:15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2:15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2:15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2:15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2:15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2:15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2:15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2:15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2:15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2:15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2:15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2:15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2:15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2:15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2:15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2:15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2:15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2:15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2:15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2:15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2:15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2:15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2:15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2:15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2:15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2:15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2:15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2:15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2:15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2:15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2:15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2:15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2:15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2:15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2:15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2:15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2:15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2:15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2:15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2:15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2:15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2:15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2:15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2:15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2:15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2:15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2:15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2:15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2:15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2:15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2:15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2:15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2:15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2:15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2:15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2:15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2:15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2:15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2:15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2:15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2:15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2:15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2:15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2:15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2:15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2:15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2:15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2:15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2:15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2:15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2:15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2:15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2:15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2:15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2:15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2:15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2:15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2:15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2:15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2:15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2:15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2:15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2:15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2:15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2:15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2:15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2:15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2:15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2:15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2:15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2:15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2:15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2:15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2:15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2:15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2:15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2:15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2:15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2:15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2:15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2:15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2:15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2:15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2:15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2:15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2:15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2:15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2:15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2:15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2:15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2:15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2:15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2:15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2:15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2:15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2:15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2:15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2:15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2:15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2:15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2:15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2:15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2:15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2:15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2:15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2:15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2:15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2:15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2:15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2:15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2:15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2:15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2:15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2:15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2:15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2:15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2:15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2:15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2:15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2:15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2:15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2:15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2:15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2:15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2:15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2:15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2:15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2:15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2:15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2:15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2:15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2:15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2:15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2:15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2:15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2:15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2:15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2:15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2:15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2:15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2:15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2:15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2:15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2:15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2:15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2:15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2:15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2:15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2:15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2:15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2:15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2:15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2:15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2:15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2:15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2:15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2:15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2:15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2:15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2:15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2:15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2:15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2:15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2:15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2:15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2:15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2:15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2:15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2:15" x14ac:dyDescent="0.1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2:15" x14ac:dyDescent="0.1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2:15" x14ac:dyDescent="0.1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2:15" x14ac:dyDescent="0.1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2:15" x14ac:dyDescent="0.1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2:15" x14ac:dyDescent="0.15"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8"/>
      <c r="N884" s="28"/>
      <c r="O884" s="28"/>
    </row>
  </sheetData>
  <mergeCells count="48">
    <mergeCell ref="E91:N91"/>
    <mergeCell ref="E92:N92"/>
    <mergeCell ref="E93:N97"/>
    <mergeCell ref="C98:N99"/>
    <mergeCell ref="E77:N77"/>
    <mergeCell ref="E78:N78"/>
    <mergeCell ref="E79:N79"/>
    <mergeCell ref="E84:N84"/>
    <mergeCell ref="E85:N85"/>
    <mergeCell ref="C86:N87"/>
    <mergeCell ref="E57:N57"/>
    <mergeCell ref="E63:N63"/>
    <mergeCell ref="E64:N64"/>
    <mergeCell ref="E65:N69"/>
    <mergeCell ref="E70:N70"/>
    <mergeCell ref="E71:N71"/>
    <mergeCell ref="E42:N42"/>
    <mergeCell ref="E43:N43"/>
    <mergeCell ref="E49:N49"/>
    <mergeCell ref="E50:N50"/>
    <mergeCell ref="E51:N55"/>
    <mergeCell ref="E56:N56"/>
    <mergeCell ref="E23:N27"/>
    <mergeCell ref="E28:N28"/>
    <mergeCell ref="E29:N29"/>
    <mergeCell ref="E35:N35"/>
    <mergeCell ref="E36:N36"/>
    <mergeCell ref="E37:N41"/>
    <mergeCell ref="C8:D8"/>
    <mergeCell ref="B9:O9"/>
    <mergeCell ref="B10:B99"/>
    <mergeCell ref="C10:D10"/>
    <mergeCell ref="O10:O99"/>
    <mergeCell ref="E11:N13"/>
    <mergeCell ref="E14:N14"/>
    <mergeCell ref="E15:N15"/>
    <mergeCell ref="E21:N21"/>
    <mergeCell ref="E22:N22"/>
    <mergeCell ref="B2:O2"/>
    <mergeCell ref="B3:O3"/>
    <mergeCell ref="B4:O4"/>
    <mergeCell ref="B5:O5"/>
    <mergeCell ref="C6:D7"/>
    <mergeCell ref="E6:H6"/>
    <mergeCell ref="I6:J6"/>
    <mergeCell ref="K6:M6"/>
    <mergeCell ref="N6:N7"/>
    <mergeCell ref="O6:O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42D6-35E7-F640-B010-14FF831497F1}">
  <sheetPr>
    <tabColor rgb="FF92D050"/>
    <pageSetUpPr fitToPage="1"/>
  </sheetPr>
  <dimension ref="B1:T935"/>
  <sheetViews>
    <sheetView topLeftCell="F51" zoomScale="85" zoomScaleNormal="85" zoomScaleSheetLayoutView="85" workbookViewId="0">
      <selection activeCell="P46" sqref="P46"/>
    </sheetView>
  </sheetViews>
  <sheetFormatPr baseColWidth="10" defaultColWidth="8.83203125" defaultRowHeight="14" x14ac:dyDescent="0.15"/>
  <cols>
    <col min="1" max="1" width="8.83203125" style="2"/>
    <col min="2" max="12" width="20.5" style="24" customWidth="1"/>
    <col min="13" max="15" width="20.5" style="29" customWidth="1"/>
    <col min="16" max="17" width="8.83203125" style="2"/>
    <col min="18" max="18" width="24.1640625" style="2" customWidth="1"/>
    <col min="19" max="16384" width="8.83203125" style="2"/>
  </cols>
  <sheetData>
    <row r="1" spans="2:20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20" ht="20.25" customHeight="1" x14ac:dyDescent="0.15">
      <c r="B2" s="336" t="s">
        <v>0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524"/>
    </row>
    <row r="3" spans="2:20" ht="20.25" customHeight="1" x14ac:dyDescent="0.15">
      <c r="B3" s="339" t="s">
        <v>1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525"/>
    </row>
    <row r="4" spans="2:20" ht="20.25" customHeight="1" thickBot="1" x14ac:dyDescent="0.2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1"/>
    </row>
    <row r="5" spans="2:20" ht="40" customHeight="1" thickBot="1" x14ac:dyDescent="0.2">
      <c r="B5" s="215" t="s">
        <v>219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7"/>
    </row>
    <row r="6" spans="2:20" ht="40" customHeight="1" x14ac:dyDescent="0.15">
      <c r="B6" s="562" t="s">
        <v>81</v>
      </c>
      <c r="C6" s="527" t="s">
        <v>172</v>
      </c>
      <c r="D6" s="563"/>
      <c r="E6" s="322" t="s">
        <v>173</v>
      </c>
      <c r="F6" s="322"/>
      <c r="G6" s="322"/>
      <c r="H6" s="322"/>
      <c r="I6" s="454" t="s">
        <v>174</v>
      </c>
      <c r="J6" s="454"/>
      <c r="K6" s="455" t="s">
        <v>175</v>
      </c>
      <c r="L6" s="455"/>
      <c r="M6" s="455"/>
      <c r="N6" s="456" t="s">
        <v>176</v>
      </c>
      <c r="O6" s="301" t="s">
        <v>177</v>
      </c>
    </row>
    <row r="7" spans="2:20" ht="40" customHeight="1" x14ac:dyDescent="0.15">
      <c r="B7" s="564" t="s">
        <v>2</v>
      </c>
      <c r="C7" s="531"/>
      <c r="D7" s="565"/>
      <c r="E7" s="458" t="s">
        <v>178</v>
      </c>
      <c r="F7" s="265" t="s">
        <v>179</v>
      </c>
      <c r="G7" s="19" t="s">
        <v>180</v>
      </c>
      <c r="H7" s="459" t="s">
        <v>181</v>
      </c>
      <c r="I7" s="460" t="s">
        <v>182</v>
      </c>
      <c r="J7" s="461" t="s">
        <v>183</v>
      </c>
      <c r="K7" s="462" t="s">
        <v>184</v>
      </c>
      <c r="L7" s="17" t="s">
        <v>185</v>
      </c>
      <c r="M7" s="463" t="s">
        <v>186</v>
      </c>
      <c r="N7" s="464"/>
      <c r="O7" s="302"/>
    </row>
    <row r="8" spans="2:20" ht="40" customHeight="1" thickBot="1" x14ac:dyDescent="0.2">
      <c r="B8" s="566" t="s">
        <v>4</v>
      </c>
      <c r="C8" s="567" t="s">
        <v>187</v>
      </c>
      <c r="D8" s="568"/>
      <c r="E8" s="36" t="s">
        <v>220</v>
      </c>
      <c r="F8" s="36" t="s">
        <v>189</v>
      </c>
      <c r="G8" s="36" t="s">
        <v>190</v>
      </c>
      <c r="H8" s="36" t="s">
        <v>221</v>
      </c>
      <c r="I8" s="36" t="s">
        <v>158</v>
      </c>
      <c r="J8" s="5" t="s">
        <v>222</v>
      </c>
      <c r="K8" s="5" t="s">
        <v>223</v>
      </c>
      <c r="L8" s="5" t="s">
        <v>224</v>
      </c>
      <c r="M8" s="5" t="s">
        <v>225</v>
      </c>
      <c r="N8" s="5" t="s">
        <v>226</v>
      </c>
      <c r="O8" s="303"/>
    </row>
    <row r="9" spans="2:20" ht="40" customHeight="1" thickBot="1" x14ac:dyDescent="0.2">
      <c r="B9" s="538" t="s">
        <v>227</v>
      </c>
      <c r="C9" s="539"/>
      <c r="D9" s="539"/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69"/>
      <c r="R9" s="53"/>
      <c r="S9" s="54" t="s">
        <v>47</v>
      </c>
      <c r="T9" s="54" t="s">
        <v>46</v>
      </c>
    </row>
    <row r="10" spans="2:20" ht="20.25" customHeight="1" thickBot="1" x14ac:dyDescent="0.2">
      <c r="B10" s="470"/>
      <c r="C10" s="543" t="s">
        <v>5</v>
      </c>
      <c r="D10" s="544"/>
      <c r="E10" s="98" t="s">
        <v>56</v>
      </c>
      <c r="F10" s="99" t="s">
        <v>57</v>
      </c>
      <c r="G10" s="99" t="s">
        <v>58</v>
      </c>
      <c r="H10" s="99" t="s">
        <v>59</v>
      </c>
      <c r="I10" s="99" t="s">
        <v>60</v>
      </c>
      <c r="J10" s="99" t="s">
        <v>61</v>
      </c>
      <c r="K10" s="99" t="s">
        <v>62</v>
      </c>
      <c r="L10" s="100" t="s">
        <v>63</v>
      </c>
      <c r="M10" s="101" t="s">
        <v>64</v>
      </c>
      <c r="N10" s="101" t="s">
        <v>199</v>
      </c>
      <c r="O10" s="470"/>
      <c r="P10" s="285"/>
      <c r="Q10" s="285"/>
      <c r="R10" s="474" t="s">
        <v>200</v>
      </c>
      <c r="S10" s="65">
        <v>42</v>
      </c>
      <c r="T10" s="65">
        <f>COUNTIF($B$11:$O$100,"Diagn. Per Imm. E Rad.")</f>
        <v>42</v>
      </c>
    </row>
    <row r="11" spans="2:20" ht="20.25" customHeight="1" x14ac:dyDescent="0.15">
      <c r="B11" s="570"/>
      <c r="C11" s="49" t="s">
        <v>12</v>
      </c>
      <c r="D11" s="571">
        <v>45931</v>
      </c>
      <c r="E11" s="572" t="s">
        <v>202</v>
      </c>
      <c r="F11" s="572" t="s">
        <v>202</v>
      </c>
      <c r="G11" s="572" t="s">
        <v>202</v>
      </c>
      <c r="H11" s="573" t="s">
        <v>200</v>
      </c>
      <c r="I11" s="573" t="s">
        <v>200</v>
      </c>
      <c r="J11" s="573" t="s">
        <v>200</v>
      </c>
      <c r="K11" s="574"/>
      <c r="L11" s="575" t="s">
        <v>209</v>
      </c>
      <c r="M11" s="575" t="s">
        <v>209</v>
      </c>
      <c r="N11" s="576"/>
      <c r="O11" s="545"/>
      <c r="P11" s="285"/>
      <c r="Q11" s="285"/>
      <c r="R11" s="262" t="s">
        <v>201</v>
      </c>
      <c r="S11" s="65">
        <v>14</v>
      </c>
      <c r="T11" s="65">
        <f>COUNTIF($B$11:$O$100,"Mal. App. Locomotore")</f>
        <v>14</v>
      </c>
    </row>
    <row r="12" spans="2:20" ht="20.25" customHeight="1" x14ac:dyDescent="0.15">
      <c r="B12" s="570"/>
      <c r="C12" s="48" t="s">
        <v>13</v>
      </c>
      <c r="D12" s="577">
        <v>45932</v>
      </c>
      <c r="E12" s="481" t="s">
        <v>202</v>
      </c>
      <c r="F12" s="481" t="s">
        <v>202</v>
      </c>
      <c r="G12" s="481" t="s">
        <v>202</v>
      </c>
      <c r="H12" s="482" t="s">
        <v>200</v>
      </c>
      <c r="I12" s="482" t="s">
        <v>200</v>
      </c>
      <c r="J12" s="482" t="s">
        <v>200</v>
      </c>
      <c r="L12" s="505" t="s">
        <v>209</v>
      </c>
      <c r="M12" s="505" t="s">
        <v>209</v>
      </c>
      <c r="N12" s="284"/>
      <c r="O12" s="545"/>
      <c r="P12" s="285"/>
      <c r="Q12" s="285"/>
      <c r="R12" s="477" t="s">
        <v>202</v>
      </c>
      <c r="S12" s="65">
        <v>14</v>
      </c>
      <c r="T12" s="65">
        <f>COUNTIF($B$11:$O$100,"Fisiatria")</f>
        <v>14</v>
      </c>
    </row>
    <row r="13" spans="2:20" ht="20.25" customHeight="1" x14ac:dyDescent="0.15">
      <c r="B13" s="570"/>
      <c r="C13" s="48" t="s">
        <v>14</v>
      </c>
      <c r="D13" s="577">
        <v>45933</v>
      </c>
      <c r="E13" s="481" t="s">
        <v>202</v>
      </c>
      <c r="F13" s="481" t="s">
        <v>202</v>
      </c>
      <c r="G13" s="481" t="s">
        <v>202</v>
      </c>
      <c r="H13" s="482" t="s">
        <v>200</v>
      </c>
      <c r="I13" s="482" t="s">
        <v>200</v>
      </c>
      <c r="J13" s="482" t="s">
        <v>200</v>
      </c>
      <c r="L13" s="505" t="s">
        <v>209</v>
      </c>
      <c r="M13" s="505" t="s">
        <v>209</v>
      </c>
      <c r="N13" s="284"/>
      <c r="O13" s="545"/>
      <c r="P13" s="285"/>
      <c r="Q13" s="285"/>
      <c r="R13" s="61" t="s">
        <v>203</v>
      </c>
      <c r="S13" s="65">
        <v>7</v>
      </c>
      <c r="T13" s="65">
        <f>COUNTIF($B$11:$O$100,"Chir. Maxillo-Facc.")</f>
        <v>7</v>
      </c>
    </row>
    <row r="14" spans="2:20" ht="20.25" customHeight="1" x14ac:dyDescent="0.15">
      <c r="B14" s="570"/>
      <c r="C14" s="20" t="s">
        <v>15</v>
      </c>
      <c r="D14" s="551">
        <v>45934</v>
      </c>
      <c r="E14" s="156"/>
      <c r="F14" s="156"/>
      <c r="G14" s="156"/>
      <c r="H14" s="156"/>
      <c r="I14" s="156"/>
      <c r="J14" s="156"/>
      <c r="K14" s="156"/>
      <c r="L14" s="156"/>
      <c r="M14" s="156"/>
      <c r="N14" s="157"/>
      <c r="O14" s="545"/>
      <c r="P14" s="285"/>
      <c r="Q14" s="285"/>
      <c r="R14" s="478" t="s">
        <v>204</v>
      </c>
      <c r="S14" s="65">
        <v>7</v>
      </c>
      <c r="T14" s="65">
        <f>COUNTIF($B$11:$O$100,"Chir. Plastica")</f>
        <v>7</v>
      </c>
    </row>
    <row r="15" spans="2:20" ht="20.25" customHeight="1" x14ac:dyDescent="0.15">
      <c r="B15" s="570"/>
      <c r="C15" s="20" t="s">
        <v>17</v>
      </c>
      <c r="D15" s="551">
        <v>45935</v>
      </c>
      <c r="E15" s="156"/>
      <c r="F15" s="156"/>
      <c r="G15" s="156"/>
      <c r="H15" s="156"/>
      <c r="I15" s="156"/>
      <c r="J15" s="156"/>
      <c r="K15" s="156"/>
      <c r="L15" s="156"/>
      <c r="M15" s="156"/>
      <c r="N15" s="157"/>
      <c r="O15" s="545"/>
      <c r="P15" s="285"/>
      <c r="Q15" s="285"/>
      <c r="R15" s="479" t="s">
        <v>205</v>
      </c>
      <c r="S15" s="65">
        <v>14</v>
      </c>
      <c r="T15" s="65">
        <f>COUNTIF($B$11:$O$100,"Farmacologia")</f>
        <v>14</v>
      </c>
    </row>
    <row r="16" spans="2:20" ht="20.25" customHeight="1" x14ac:dyDescent="0.15">
      <c r="B16" s="570"/>
      <c r="C16" s="48" t="s">
        <v>6</v>
      </c>
      <c r="D16" s="577">
        <v>45936</v>
      </c>
      <c r="E16" s="289" t="s">
        <v>18</v>
      </c>
      <c r="F16" s="289"/>
      <c r="G16" s="289"/>
      <c r="H16" s="289"/>
      <c r="I16" s="289"/>
      <c r="J16" s="289"/>
      <c r="K16" s="289"/>
      <c r="L16" s="289"/>
      <c r="M16" s="289"/>
      <c r="N16" s="290"/>
      <c r="O16" s="545"/>
      <c r="P16" s="285"/>
      <c r="Q16" s="285"/>
      <c r="R16" s="362" t="s">
        <v>206</v>
      </c>
      <c r="S16" s="65">
        <v>14</v>
      </c>
      <c r="T16" s="65">
        <f>COUNTIF($B$11:$O$100,"Med. Interna")</f>
        <v>14</v>
      </c>
    </row>
    <row r="17" spans="2:20" ht="20.25" customHeight="1" x14ac:dyDescent="0.15">
      <c r="B17" s="570"/>
      <c r="C17" s="48" t="s">
        <v>10</v>
      </c>
      <c r="D17" s="577">
        <v>45937</v>
      </c>
      <c r="E17" s="289"/>
      <c r="F17" s="289"/>
      <c r="G17" s="289"/>
      <c r="H17" s="289"/>
      <c r="I17" s="289"/>
      <c r="J17" s="289"/>
      <c r="K17" s="289"/>
      <c r="L17" s="289"/>
      <c r="M17" s="289"/>
      <c r="N17" s="290"/>
      <c r="O17" s="545"/>
      <c r="P17" s="285"/>
      <c r="Q17" s="285"/>
      <c r="R17" s="366" t="s">
        <v>207</v>
      </c>
      <c r="S17" s="65">
        <v>49</v>
      </c>
      <c r="T17" s="65">
        <f>COUNTIF($B$11:$O$100,"Igiene")</f>
        <v>49</v>
      </c>
    </row>
    <row r="18" spans="2:20" ht="20.25" customHeight="1" x14ac:dyDescent="0.15">
      <c r="B18" s="570"/>
      <c r="C18" s="48" t="s">
        <v>12</v>
      </c>
      <c r="D18" s="577">
        <v>45938</v>
      </c>
      <c r="E18" s="289"/>
      <c r="F18" s="289"/>
      <c r="G18" s="289"/>
      <c r="H18" s="289"/>
      <c r="I18" s="289"/>
      <c r="J18" s="289"/>
      <c r="K18" s="289"/>
      <c r="L18" s="289"/>
      <c r="M18" s="289"/>
      <c r="N18" s="290"/>
      <c r="O18" s="545"/>
      <c r="P18" s="285"/>
      <c r="Q18" s="285"/>
      <c r="R18" s="487" t="s">
        <v>208</v>
      </c>
      <c r="S18" s="65">
        <v>14</v>
      </c>
      <c r="T18" s="65">
        <f>COUNTIF($B$11:$O$100,"Med. del Lavoro")</f>
        <v>14</v>
      </c>
    </row>
    <row r="19" spans="2:20" ht="20.25" customHeight="1" x14ac:dyDescent="0.15">
      <c r="B19" s="570"/>
      <c r="C19" s="48" t="s">
        <v>13</v>
      </c>
      <c r="D19" s="577">
        <v>45939</v>
      </c>
      <c r="E19" s="289"/>
      <c r="F19" s="289"/>
      <c r="G19" s="289"/>
      <c r="H19" s="289"/>
      <c r="I19" s="289"/>
      <c r="J19" s="289"/>
      <c r="K19" s="289"/>
      <c r="L19" s="289"/>
      <c r="M19" s="289"/>
      <c r="N19" s="290"/>
      <c r="O19" s="545"/>
      <c r="P19" s="285"/>
      <c r="Q19" s="285"/>
      <c r="R19" s="505" t="s">
        <v>209</v>
      </c>
      <c r="S19" s="65">
        <v>21</v>
      </c>
      <c r="T19" s="65">
        <f>COUNTIF($B$11:$O$100,"Med. Legale")</f>
        <v>21</v>
      </c>
    </row>
    <row r="20" spans="2:20" ht="20.25" customHeight="1" x14ac:dyDescent="0.15">
      <c r="B20" s="570"/>
      <c r="C20" s="48" t="s">
        <v>14</v>
      </c>
      <c r="D20" s="577">
        <v>45940</v>
      </c>
      <c r="E20" s="289"/>
      <c r="F20" s="289"/>
      <c r="G20" s="289"/>
      <c r="H20" s="289"/>
      <c r="I20" s="289"/>
      <c r="J20" s="289"/>
      <c r="K20" s="289"/>
      <c r="L20" s="289"/>
      <c r="M20" s="289"/>
      <c r="N20" s="290"/>
      <c r="O20" s="545"/>
      <c r="P20" s="285"/>
      <c r="Q20" s="285"/>
      <c r="R20" s="489" t="s">
        <v>210</v>
      </c>
      <c r="S20" s="65">
        <v>35</v>
      </c>
      <c r="T20" s="65">
        <f>COUNTIF($B$11:$O$100,"Anatomia Patol.")</f>
        <v>35</v>
      </c>
    </row>
    <row r="21" spans="2:20" ht="20.25" customHeight="1" x14ac:dyDescent="0.15">
      <c r="B21" s="570"/>
      <c r="C21" s="20" t="s">
        <v>15</v>
      </c>
      <c r="D21" s="551">
        <v>45941</v>
      </c>
      <c r="E21" s="156"/>
      <c r="F21" s="156"/>
      <c r="G21" s="156"/>
      <c r="H21" s="156"/>
      <c r="I21" s="156"/>
      <c r="J21" s="156"/>
      <c r="K21" s="156"/>
      <c r="L21" s="156"/>
      <c r="M21" s="156"/>
      <c r="N21" s="157"/>
      <c r="O21" s="545"/>
      <c r="P21" s="285"/>
      <c r="Q21" s="285"/>
      <c r="R21" s="285"/>
      <c r="S21" s="285"/>
    </row>
    <row r="22" spans="2:20" ht="20.25" customHeight="1" x14ac:dyDescent="0.15">
      <c r="B22" s="570"/>
      <c r="C22" s="20" t="s">
        <v>17</v>
      </c>
      <c r="D22" s="551">
        <v>45942</v>
      </c>
      <c r="E22" s="156"/>
      <c r="F22" s="156"/>
      <c r="G22" s="156"/>
      <c r="H22" s="156"/>
      <c r="I22" s="156"/>
      <c r="J22" s="156"/>
      <c r="K22" s="156"/>
      <c r="L22" s="156"/>
      <c r="M22" s="156"/>
      <c r="N22" s="157"/>
      <c r="O22" s="545"/>
      <c r="P22" s="285"/>
      <c r="Q22" s="285"/>
      <c r="R22" s="285"/>
      <c r="S22" s="285"/>
    </row>
    <row r="23" spans="2:20" ht="20.25" customHeight="1" x14ac:dyDescent="0.15">
      <c r="B23" s="570"/>
      <c r="C23" s="48" t="s">
        <v>6</v>
      </c>
      <c r="D23" s="577">
        <v>45943</v>
      </c>
      <c r="E23" s="481" t="s">
        <v>202</v>
      </c>
      <c r="F23" s="481" t="s">
        <v>202</v>
      </c>
      <c r="G23" s="481" t="s">
        <v>202</v>
      </c>
      <c r="H23" s="482" t="s">
        <v>200</v>
      </c>
      <c r="I23" s="482" t="s">
        <v>200</v>
      </c>
      <c r="K23" s="505" t="s">
        <v>209</v>
      </c>
      <c r="L23" s="505" t="s">
        <v>209</v>
      </c>
      <c r="M23" s="505" t="s">
        <v>209</v>
      </c>
      <c r="N23" s="318"/>
      <c r="O23" s="545"/>
      <c r="P23" s="285"/>
      <c r="Q23" s="285"/>
      <c r="R23" s="285"/>
      <c r="S23" s="285"/>
    </row>
    <row r="24" spans="2:20" ht="20.25" customHeight="1" x14ac:dyDescent="0.15">
      <c r="B24" s="570"/>
      <c r="C24" s="48" t="s">
        <v>10</v>
      </c>
      <c r="D24" s="577">
        <v>45944</v>
      </c>
      <c r="E24" s="481" t="s">
        <v>202</v>
      </c>
      <c r="F24" s="481" t="s">
        <v>202</v>
      </c>
      <c r="G24" s="482" t="s">
        <v>200</v>
      </c>
      <c r="H24" s="482" t="s">
        <v>200</v>
      </c>
      <c r="I24" s="482" t="s">
        <v>200</v>
      </c>
      <c r="K24" s="287"/>
      <c r="L24" s="505" t="s">
        <v>209</v>
      </c>
      <c r="M24" s="505" t="s">
        <v>209</v>
      </c>
      <c r="N24" s="318"/>
      <c r="O24" s="545"/>
      <c r="P24" s="285"/>
      <c r="Q24" s="285"/>
      <c r="R24" s="285"/>
      <c r="S24" s="285"/>
    </row>
    <row r="25" spans="2:20" ht="20.25" customHeight="1" x14ac:dyDescent="0.15">
      <c r="B25" s="570"/>
      <c r="C25" s="48" t="s">
        <v>12</v>
      </c>
      <c r="D25" s="577">
        <v>45945</v>
      </c>
      <c r="E25" s="498" t="s">
        <v>207</v>
      </c>
      <c r="F25" s="498" t="s">
        <v>207</v>
      </c>
      <c r="G25" s="498" t="s">
        <v>207</v>
      </c>
      <c r="H25" s="482" t="s">
        <v>200</v>
      </c>
      <c r="I25" s="482" t="s">
        <v>200</v>
      </c>
      <c r="J25" s="482" t="s">
        <v>200</v>
      </c>
      <c r="K25" s="287"/>
      <c r="L25" s="505" t="s">
        <v>209</v>
      </c>
      <c r="M25" s="505" t="s">
        <v>209</v>
      </c>
      <c r="N25" s="318"/>
      <c r="O25" s="545"/>
      <c r="P25" s="285"/>
      <c r="Q25" s="285"/>
      <c r="R25" s="285"/>
      <c r="S25" s="285"/>
    </row>
    <row r="26" spans="2:20" ht="20.25" customHeight="1" x14ac:dyDescent="0.15">
      <c r="B26" s="570"/>
      <c r="C26" s="48" t="s">
        <v>13</v>
      </c>
      <c r="D26" s="577">
        <v>45946</v>
      </c>
      <c r="E26" s="498" t="s">
        <v>207</v>
      </c>
      <c r="F26" s="498" t="s">
        <v>207</v>
      </c>
      <c r="G26" s="498" t="s">
        <v>207</v>
      </c>
      <c r="H26" s="482" t="s">
        <v>200</v>
      </c>
      <c r="I26" s="482" t="s">
        <v>200</v>
      </c>
      <c r="J26" s="482" t="s">
        <v>200</v>
      </c>
      <c r="L26" s="505" t="s">
        <v>209</v>
      </c>
      <c r="M26" s="505" t="s">
        <v>209</v>
      </c>
      <c r="N26" s="318"/>
      <c r="O26" s="545"/>
      <c r="P26" s="285"/>
      <c r="Q26" s="285"/>
      <c r="R26" s="285"/>
      <c r="S26" s="285"/>
    </row>
    <row r="27" spans="2:20" ht="20.25" customHeight="1" x14ac:dyDescent="0.15">
      <c r="B27" s="570"/>
      <c r="C27" s="48" t="s">
        <v>14</v>
      </c>
      <c r="D27" s="577">
        <v>45947</v>
      </c>
      <c r="E27" s="498" t="s">
        <v>207</v>
      </c>
      <c r="F27" s="498" t="s">
        <v>207</v>
      </c>
      <c r="G27" s="498" t="s">
        <v>207</v>
      </c>
      <c r="H27" s="482" t="s">
        <v>200</v>
      </c>
      <c r="I27" s="482" t="s">
        <v>200</v>
      </c>
      <c r="J27" s="482" t="s">
        <v>200</v>
      </c>
      <c r="L27" s="505" t="s">
        <v>209</v>
      </c>
      <c r="M27" s="505" t="s">
        <v>209</v>
      </c>
      <c r="N27" s="318"/>
      <c r="O27" s="545"/>
      <c r="P27" s="285"/>
      <c r="Q27" s="285"/>
      <c r="R27" s="285"/>
      <c r="S27" s="285"/>
    </row>
    <row r="28" spans="2:20" ht="20.25" customHeight="1" x14ac:dyDescent="0.15">
      <c r="B28" s="570"/>
      <c r="C28" s="20" t="s">
        <v>15</v>
      </c>
      <c r="D28" s="551">
        <v>45948</v>
      </c>
      <c r="E28" s="156"/>
      <c r="F28" s="156"/>
      <c r="G28" s="156"/>
      <c r="H28" s="156"/>
      <c r="I28" s="156"/>
      <c r="J28" s="156"/>
      <c r="K28" s="156"/>
      <c r="L28" s="156"/>
      <c r="M28" s="156"/>
      <c r="N28" s="157"/>
      <c r="O28" s="545"/>
      <c r="P28" s="285"/>
      <c r="Q28" s="285"/>
      <c r="R28" s="285"/>
      <c r="S28" s="285"/>
    </row>
    <row r="29" spans="2:20" ht="20.25" customHeight="1" x14ac:dyDescent="0.15">
      <c r="B29" s="570"/>
      <c r="C29" s="20" t="s">
        <v>17</v>
      </c>
      <c r="D29" s="551">
        <v>45949</v>
      </c>
      <c r="E29" s="156"/>
      <c r="F29" s="156"/>
      <c r="G29" s="156"/>
      <c r="H29" s="156"/>
      <c r="I29" s="156"/>
      <c r="J29" s="156"/>
      <c r="K29" s="156"/>
      <c r="L29" s="156"/>
      <c r="M29" s="156"/>
      <c r="N29" s="157"/>
      <c r="O29" s="545"/>
      <c r="P29" s="285"/>
      <c r="Q29" s="285"/>
      <c r="R29" s="285"/>
      <c r="S29" s="285"/>
    </row>
    <row r="30" spans="2:20" ht="20.25" customHeight="1" x14ac:dyDescent="0.15">
      <c r="B30" s="570"/>
      <c r="C30" s="48" t="s">
        <v>6</v>
      </c>
      <c r="D30" s="577">
        <v>45950</v>
      </c>
      <c r="E30" s="289" t="s">
        <v>18</v>
      </c>
      <c r="F30" s="289"/>
      <c r="G30" s="289"/>
      <c r="H30" s="289"/>
      <c r="I30" s="289"/>
      <c r="J30" s="289"/>
      <c r="K30" s="289"/>
      <c r="L30" s="289"/>
      <c r="M30" s="289"/>
      <c r="N30" s="290"/>
      <c r="O30" s="545"/>
      <c r="P30" s="285"/>
      <c r="Q30" s="285"/>
      <c r="R30" s="285"/>
      <c r="S30" s="285"/>
    </row>
    <row r="31" spans="2:20" ht="20.25" customHeight="1" x14ac:dyDescent="0.15">
      <c r="B31" s="570"/>
      <c r="C31" s="48" t="s">
        <v>10</v>
      </c>
      <c r="D31" s="577">
        <v>45951</v>
      </c>
      <c r="E31" s="289"/>
      <c r="F31" s="289"/>
      <c r="G31" s="289"/>
      <c r="H31" s="289"/>
      <c r="I31" s="289"/>
      <c r="J31" s="289"/>
      <c r="K31" s="289"/>
      <c r="L31" s="289"/>
      <c r="M31" s="289"/>
      <c r="N31" s="290"/>
      <c r="O31" s="545"/>
      <c r="P31" s="285"/>
      <c r="Q31" s="285"/>
      <c r="R31" s="285"/>
      <c r="S31" s="285"/>
    </row>
    <row r="32" spans="2:20" ht="20.25" customHeight="1" x14ac:dyDescent="0.15">
      <c r="B32" s="570"/>
      <c r="C32" s="48" t="s">
        <v>12</v>
      </c>
      <c r="D32" s="577">
        <v>45952</v>
      </c>
      <c r="E32" s="289"/>
      <c r="F32" s="289"/>
      <c r="G32" s="289"/>
      <c r="H32" s="289"/>
      <c r="I32" s="289"/>
      <c r="J32" s="289"/>
      <c r="K32" s="289"/>
      <c r="L32" s="289"/>
      <c r="M32" s="289"/>
      <c r="N32" s="290"/>
      <c r="O32" s="545"/>
      <c r="P32" s="285"/>
      <c r="Q32" s="285"/>
      <c r="R32" s="285"/>
      <c r="S32" s="285"/>
    </row>
    <row r="33" spans="2:19" ht="20.25" customHeight="1" x14ac:dyDescent="0.15">
      <c r="B33" s="570"/>
      <c r="C33" s="48" t="s">
        <v>13</v>
      </c>
      <c r="D33" s="577">
        <v>45953</v>
      </c>
      <c r="E33" s="289"/>
      <c r="F33" s="289"/>
      <c r="G33" s="289"/>
      <c r="H33" s="289"/>
      <c r="I33" s="289"/>
      <c r="J33" s="289"/>
      <c r="K33" s="289"/>
      <c r="L33" s="289"/>
      <c r="M33" s="289"/>
      <c r="N33" s="290"/>
      <c r="O33" s="545"/>
      <c r="P33" s="285"/>
      <c r="Q33" s="285"/>
      <c r="R33" s="285"/>
      <c r="S33" s="285"/>
    </row>
    <row r="34" spans="2:19" ht="20.25" customHeight="1" x14ac:dyDescent="0.15">
      <c r="B34" s="570"/>
      <c r="C34" s="48" t="s">
        <v>14</v>
      </c>
      <c r="D34" s="577">
        <v>45954</v>
      </c>
      <c r="E34" s="289"/>
      <c r="F34" s="289"/>
      <c r="G34" s="289"/>
      <c r="H34" s="289"/>
      <c r="I34" s="289"/>
      <c r="J34" s="289"/>
      <c r="K34" s="289"/>
      <c r="L34" s="289"/>
      <c r="M34" s="289"/>
      <c r="N34" s="290"/>
      <c r="O34" s="545"/>
      <c r="P34" s="285"/>
      <c r="Q34" s="285"/>
      <c r="R34" s="285"/>
      <c r="S34" s="285"/>
    </row>
    <row r="35" spans="2:19" ht="20.25" customHeight="1" x14ac:dyDescent="0.15">
      <c r="B35" s="570"/>
      <c r="C35" s="20" t="s">
        <v>15</v>
      </c>
      <c r="D35" s="551">
        <v>45955</v>
      </c>
      <c r="E35" s="578"/>
      <c r="F35" s="578"/>
      <c r="G35" s="578"/>
      <c r="H35" s="578"/>
      <c r="I35" s="578"/>
      <c r="J35" s="578"/>
      <c r="K35" s="578"/>
      <c r="L35" s="578"/>
      <c r="M35" s="578"/>
      <c r="N35" s="579"/>
      <c r="O35" s="545"/>
      <c r="P35" s="285"/>
      <c r="Q35" s="285"/>
      <c r="R35" s="285"/>
      <c r="S35" s="285"/>
    </row>
    <row r="36" spans="2:19" ht="20.25" customHeight="1" x14ac:dyDescent="0.15">
      <c r="B36" s="570"/>
      <c r="C36" s="20" t="s">
        <v>17</v>
      </c>
      <c r="D36" s="551">
        <v>45956</v>
      </c>
      <c r="E36" s="578"/>
      <c r="F36" s="578"/>
      <c r="G36" s="578"/>
      <c r="H36" s="578"/>
      <c r="I36" s="578"/>
      <c r="J36" s="578"/>
      <c r="K36" s="578"/>
      <c r="L36" s="578"/>
      <c r="M36" s="578"/>
      <c r="N36" s="579"/>
      <c r="O36" s="545"/>
      <c r="P36" s="285"/>
      <c r="Q36" s="285"/>
      <c r="R36" s="285"/>
      <c r="S36" s="285"/>
    </row>
    <row r="37" spans="2:19" ht="20.25" customHeight="1" x14ac:dyDescent="0.15">
      <c r="B37" s="570"/>
      <c r="C37" s="48" t="s">
        <v>6</v>
      </c>
      <c r="D37" s="577">
        <v>45957</v>
      </c>
      <c r="E37" s="498" t="s">
        <v>207</v>
      </c>
      <c r="F37" s="498" t="s">
        <v>207</v>
      </c>
      <c r="G37" s="498" t="s">
        <v>207</v>
      </c>
      <c r="H37" s="482" t="s">
        <v>200</v>
      </c>
      <c r="I37" s="482" t="s">
        <v>200</v>
      </c>
      <c r="J37" s="482" t="s">
        <v>200</v>
      </c>
      <c r="L37" s="505" t="s">
        <v>209</v>
      </c>
      <c r="M37" s="505" t="s">
        <v>209</v>
      </c>
      <c r="N37" s="580"/>
      <c r="O37" s="545"/>
      <c r="P37" s="285"/>
      <c r="Q37" s="285"/>
      <c r="R37" s="285"/>
      <c r="S37" s="285"/>
    </row>
    <row r="38" spans="2:19" ht="20.25" customHeight="1" x14ac:dyDescent="0.15">
      <c r="B38" s="570"/>
      <c r="C38" s="48" t="s">
        <v>10</v>
      </c>
      <c r="D38" s="577">
        <v>45958</v>
      </c>
      <c r="E38" s="498" t="s">
        <v>207</v>
      </c>
      <c r="F38" s="498" t="s">
        <v>207</v>
      </c>
      <c r="G38" s="498" t="s">
        <v>207</v>
      </c>
      <c r="H38" s="482" t="s">
        <v>200</v>
      </c>
      <c r="I38" s="482" t="s">
        <v>200</v>
      </c>
      <c r="J38" s="482" t="s">
        <v>200</v>
      </c>
      <c r="K38" s="267"/>
      <c r="L38" s="505" t="s">
        <v>209</v>
      </c>
      <c r="M38" s="505" t="s">
        <v>209</v>
      </c>
      <c r="N38" s="318"/>
      <c r="O38" s="545"/>
      <c r="P38" s="285"/>
      <c r="Q38" s="285"/>
      <c r="R38" s="285"/>
      <c r="S38" s="285"/>
    </row>
    <row r="39" spans="2:19" ht="20.25" customHeight="1" x14ac:dyDescent="0.15">
      <c r="B39" s="570"/>
      <c r="C39" s="48" t="s">
        <v>12</v>
      </c>
      <c r="D39" s="577">
        <v>45959</v>
      </c>
      <c r="E39" s="498" t="s">
        <v>207</v>
      </c>
      <c r="F39" s="498" t="s">
        <v>207</v>
      </c>
      <c r="G39" s="498" t="s">
        <v>207</v>
      </c>
      <c r="H39" s="482" t="s">
        <v>200</v>
      </c>
      <c r="I39" s="482" t="s">
        <v>200</v>
      </c>
      <c r="J39" s="482" t="s">
        <v>200</v>
      </c>
      <c r="K39" s="267"/>
      <c r="L39" s="507" t="s">
        <v>208</v>
      </c>
      <c r="M39" s="507" t="s">
        <v>208</v>
      </c>
      <c r="N39" s="318"/>
      <c r="O39" s="545"/>
      <c r="P39" s="285"/>
      <c r="Q39" s="285"/>
      <c r="R39" s="285"/>
      <c r="S39" s="285"/>
    </row>
    <row r="40" spans="2:19" ht="20.25" customHeight="1" x14ac:dyDescent="0.15">
      <c r="B40" s="570"/>
      <c r="C40" s="48" t="s">
        <v>13</v>
      </c>
      <c r="D40" s="577">
        <v>45960</v>
      </c>
      <c r="E40" s="498" t="s">
        <v>207</v>
      </c>
      <c r="F40" s="498" t="s">
        <v>207</v>
      </c>
      <c r="G40" s="498" t="s">
        <v>207</v>
      </c>
      <c r="H40" s="482" t="s">
        <v>200</v>
      </c>
      <c r="I40" s="482" t="s">
        <v>200</v>
      </c>
      <c r="J40" s="482" t="s">
        <v>200</v>
      </c>
      <c r="K40" s="287"/>
      <c r="L40" s="507" t="s">
        <v>208</v>
      </c>
      <c r="M40" s="507" t="s">
        <v>208</v>
      </c>
      <c r="N40" s="318"/>
      <c r="O40" s="545"/>
      <c r="P40" s="285"/>
      <c r="Q40" s="285"/>
      <c r="R40" s="285"/>
      <c r="S40" s="285"/>
    </row>
    <row r="41" spans="2:19" ht="20.25" customHeight="1" x14ac:dyDescent="0.15">
      <c r="B41" s="570"/>
      <c r="C41" s="48" t="s">
        <v>14</v>
      </c>
      <c r="D41" s="577">
        <v>45961</v>
      </c>
      <c r="E41" s="498" t="s">
        <v>207</v>
      </c>
      <c r="F41" s="498" t="s">
        <v>207</v>
      </c>
      <c r="G41" s="498" t="s">
        <v>207</v>
      </c>
      <c r="H41" s="482" t="s">
        <v>200</v>
      </c>
      <c r="I41" s="482" t="s">
        <v>200</v>
      </c>
      <c r="J41" s="482" t="s">
        <v>200</v>
      </c>
      <c r="L41" s="507" t="s">
        <v>208</v>
      </c>
      <c r="M41" s="507" t="s">
        <v>208</v>
      </c>
      <c r="N41" s="318"/>
      <c r="O41" s="545"/>
      <c r="P41" s="285"/>
      <c r="Q41" s="285"/>
      <c r="R41" s="285"/>
      <c r="S41" s="285"/>
    </row>
    <row r="42" spans="2:19" ht="20.25" customHeight="1" x14ac:dyDescent="0.15">
      <c r="B42" s="570"/>
      <c r="C42" s="20" t="s">
        <v>15</v>
      </c>
      <c r="D42" s="551">
        <v>45962</v>
      </c>
      <c r="E42" s="578"/>
      <c r="F42" s="578"/>
      <c r="G42" s="578"/>
      <c r="H42" s="578"/>
      <c r="I42" s="578"/>
      <c r="J42" s="578"/>
      <c r="K42" s="578"/>
      <c r="L42" s="578"/>
      <c r="M42" s="578"/>
      <c r="N42" s="579"/>
      <c r="O42" s="545"/>
      <c r="P42" s="285"/>
      <c r="Q42" s="285"/>
      <c r="R42" s="285"/>
      <c r="S42" s="285"/>
    </row>
    <row r="43" spans="2:19" ht="20.25" customHeight="1" x14ac:dyDescent="0.15">
      <c r="B43" s="570"/>
      <c r="C43" s="20" t="s">
        <v>17</v>
      </c>
      <c r="D43" s="551">
        <v>45963</v>
      </c>
      <c r="E43" s="578"/>
      <c r="F43" s="578"/>
      <c r="G43" s="578"/>
      <c r="H43" s="578"/>
      <c r="I43" s="578"/>
      <c r="J43" s="578"/>
      <c r="K43" s="578"/>
      <c r="L43" s="578"/>
      <c r="M43" s="578"/>
      <c r="N43" s="579"/>
      <c r="O43" s="545"/>
      <c r="P43" s="285"/>
      <c r="Q43" s="285"/>
      <c r="R43" s="285"/>
      <c r="S43" s="285"/>
    </row>
    <row r="44" spans="2:19" ht="20.25" customHeight="1" x14ac:dyDescent="0.15">
      <c r="B44" s="570"/>
      <c r="C44" s="48" t="s">
        <v>6</v>
      </c>
      <c r="D44" s="577">
        <v>45964</v>
      </c>
      <c r="E44" s="289" t="s">
        <v>18</v>
      </c>
      <c r="F44" s="289"/>
      <c r="G44" s="289"/>
      <c r="H44" s="289"/>
      <c r="I44" s="289"/>
      <c r="J44" s="289"/>
      <c r="K44" s="289"/>
      <c r="L44" s="289"/>
      <c r="M44" s="289"/>
      <c r="N44" s="290"/>
      <c r="O44" s="545"/>
      <c r="P44" s="285"/>
      <c r="Q44" s="285"/>
      <c r="R44" s="285"/>
      <c r="S44" s="285"/>
    </row>
    <row r="45" spans="2:19" ht="20.25" customHeight="1" x14ac:dyDescent="0.15">
      <c r="B45" s="570"/>
      <c r="C45" s="48" t="s">
        <v>10</v>
      </c>
      <c r="D45" s="577">
        <v>45965</v>
      </c>
      <c r="E45" s="289"/>
      <c r="F45" s="289"/>
      <c r="G45" s="289"/>
      <c r="H45" s="289"/>
      <c r="I45" s="289"/>
      <c r="J45" s="289"/>
      <c r="K45" s="289"/>
      <c r="L45" s="289"/>
      <c r="M45" s="289"/>
      <c r="N45" s="290"/>
      <c r="O45" s="545"/>
      <c r="P45" s="285"/>
      <c r="Q45" s="285"/>
      <c r="R45" s="285"/>
      <c r="S45" s="285"/>
    </row>
    <row r="46" spans="2:19" ht="20.25" customHeight="1" x14ac:dyDescent="0.15">
      <c r="B46" s="570"/>
      <c r="C46" s="48" t="s">
        <v>12</v>
      </c>
      <c r="D46" s="577">
        <v>45966</v>
      </c>
      <c r="E46" s="289"/>
      <c r="F46" s="289"/>
      <c r="G46" s="289"/>
      <c r="H46" s="289"/>
      <c r="I46" s="289"/>
      <c r="J46" s="289"/>
      <c r="K46" s="289"/>
      <c r="L46" s="289"/>
      <c r="M46" s="289"/>
      <c r="N46" s="290"/>
      <c r="O46" s="545"/>
      <c r="P46" s="285"/>
      <c r="Q46" s="285"/>
      <c r="R46" s="285"/>
      <c r="S46" s="285"/>
    </row>
    <row r="47" spans="2:19" ht="20.25" customHeight="1" x14ac:dyDescent="0.15">
      <c r="B47" s="570"/>
      <c r="C47" s="48" t="s">
        <v>13</v>
      </c>
      <c r="D47" s="577">
        <v>45967</v>
      </c>
      <c r="E47" s="289"/>
      <c r="F47" s="289"/>
      <c r="G47" s="289"/>
      <c r="H47" s="289"/>
      <c r="I47" s="289"/>
      <c r="J47" s="289"/>
      <c r="K47" s="289"/>
      <c r="L47" s="289"/>
      <c r="M47" s="289"/>
      <c r="N47" s="290"/>
      <c r="O47" s="545"/>
      <c r="P47" s="285"/>
      <c r="Q47" s="285"/>
      <c r="R47" s="285"/>
      <c r="S47" s="285"/>
    </row>
    <row r="48" spans="2:19" ht="20.25" customHeight="1" x14ac:dyDescent="0.15">
      <c r="B48" s="570"/>
      <c r="C48" s="48" t="s">
        <v>14</v>
      </c>
      <c r="D48" s="577">
        <v>45968</v>
      </c>
      <c r="E48" s="289"/>
      <c r="F48" s="289"/>
      <c r="G48" s="289"/>
      <c r="H48" s="289"/>
      <c r="I48" s="289"/>
      <c r="J48" s="289"/>
      <c r="K48" s="289"/>
      <c r="L48" s="289"/>
      <c r="M48" s="289"/>
      <c r="N48" s="290"/>
      <c r="O48" s="545"/>
      <c r="P48" s="285"/>
      <c r="Q48" s="285"/>
      <c r="R48" s="285"/>
      <c r="S48" s="285"/>
    </row>
    <row r="49" spans="2:19" ht="20.25" customHeight="1" x14ac:dyDescent="0.15">
      <c r="B49" s="570"/>
      <c r="C49" s="20" t="s">
        <v>15</v>
      </c>
      <c r="D49" s="551">
        <v>45969</v>
      </c>
      <c r="E49" s="156"/>
      <c r="F49" s="156"/>
      <c r="G49" s="156"/>
      <c r="H49" s="156"/>
      <c r="I49" s="156"/>
      <c r="J49" s="156"/>
      <c r="K49" s="156"/>
      <c r="L49" s="156"/>
      <c r="M49" s="156"/>
      <c r="N49" s="157"/>
      <c r="O49" s="545"/>
      <c r="P49" s="285"/>
      <c r="Q49" s="285"/>
      <c r="R49" s="285"/>
      <c r="S49" s="285"/>
    </row>
    <row r="50" spans="2:19" ht="20.25" customHeight="1" x14ac:dyDescent="0.15">
      <c r="B50" s="570"/>
      <c r="C50" s="20" t="s">
        <v>17</v>
      </c>
      <c r="D50" s="551">
        <v>45970</v>
      </c>
      <c r="E50" s="156"/>
      <c r="F50" s="156"/>
      <c r="G50" s="156"/>
      <c r="H50" s="156"/>
      <c r="I50" s="156"/>
      <c r="J50" s="156"/>
      <c r="K50" s="156"/>
      <c r="L50" s="156"/>
      <c r="M50" s="156"/>
      <c r="N50" s="157"/>
      <c r="O50" s="545"/>
      <c r="P50" s="285"/>
      <c r="Q50" s="285"/>
      <c r="R50" s="285"/>
      <c r="S50" s="285"/>
    </row>
    <row r="51" spans="2:19" ht="20.25" customHeight="1" x14ac:dyDescent="0.15">
      <c r="B51" s="570"/>
      <c r="C51" s="48" t="s">
        <v>6</v>
      </c>
      <c r="D51" s="577">
        <v>45971</v>
      </c>
      <c r="E51" s="498" t="s">
        <v>207</v>
      </c>
      <c r="F51" s="498" t="s">
        <v>207</v>
      </c>
      <c r="G51" s="498" t="s">
        <v>207</v>
      </c>
      <c r="H51" s="482" t="s">
        <v>200</v>
      </c>
      <c r="I51" s="482" t="s">
        <v>200</v>
      </c>
      <c r="L51" s="507" t="s">
        <v>208</v>
      </c>
      <c r="M51" s="507" t="s">
        <v>208</v>
      </c>
      <c r="N51" s="508" t="s">
        <v>208</v>
      </c>
      <c r="O51" s="545"/>
      <c r="P51" s="285"/>
      <c r="Q51" s="285"/>
      <c r="R51" s="285"/>
      <c r="S51" s="285"/>
    </row>
    <row r="52" spans="2:19" ht="20.25" customHeight="1" x14ac:dyDescent="0.15">
      <c r="B52" s="570"/>
      <c r="C52" s="48" t="s">
        <v>10</v>
      </c>
      <c r="D52" s="577">
        <v>45972</v>
      </c>
      <c r="E52" s="498" t="s">
        <v>207</v>
      </c>
      <c r="F52" s="498" t="s">
        <v>207</v>
      </c>
      <c r="G52" s="498" t="s">
        <v>207</v>
      </c>
      <c r="H52" s="482" t="s">
        <v>200</v>
      </c>
      <c r="I52" s="482" t="s">
        <v>200</v>
      </c>
      <c r="L52" s="507" t="s">
        <v>208</v>
      </c>
      <c r="M52" s="507" t="s">
        <v>208</v>
      </c>
      <c r="N52" s="508" t="s">
        <v>208</v>
      </c>
      <c r="O52" s="545"/>
      <c r="P52" s="285"/>
      <c r="Q52" s="285"/>
      <c r="R52" s="285"/>
      <c r="S52" s="285"/>
    </row>
    <row r="53" spans="2:19" ht="20.25" customHeight="1" x14ac:dyDescent="0.15">
      <c r="B53" s="570"/>
      <c r="C53" s="48" t="s">
        <v>12</v>
      </c>
      <c r="D53" s="577">
        <v>45973</v>
      </c>
      <c r="E53" s="498" t="s">
        <v>207</v>
      </c>
      <c r="F53" s="498" t="s">
        <v>207</v>
      </c>
      <c r="G53" s="498" t="s">
        <v>207</v>
      </c>
      <c r="H53" s="317" t="s">
        <v>201</v>
      </c>
      <c r="I53" s="317" t="s">
        <v>201</v>
      </c>
      <c r="J53" s="317" t="s">
        <v>201</v>
      </c>
      <c r="L53" s="507" t="s">
        <v>208</v>
      </c>
      <c r="M53" s="507" t="s">
        <v>208</v>
      </c>
      <c r="N53" s="26"/>
      <c r="O53" s="545"/>
      <c r="P53" s="285"/>
      <c r="Q53" s="285"/>
      <c r="R53" s="285"/>
      <c r="S53" s="285"/>
    </row>
    <row r="54" spans="2:19" ht="20.25" customHeight="1" x14ac:dyDescent="0.15">
      <c r="B54" s="570"/>
      <c r="C54" s="48" t="s">
        <v>13</v>
      </c>
      <c r="D54" s="577">
        <v>45974</v>
      </c>
      <c r="E54" s="498" t="s">
        <v>207</v>
      </c>
      <c r="F54" s="498" t="s">
        <v>207</v>
      </c>
      <c r="G54" s="498" t="s">
        <v>207</v>
      </c>
      <c r="H54" s="317" t="s">
        <v>201</v>
      </c>
      <c r="I54" s="317" t="s">
        <v>201</v>
      </c>
      <c r="J54" s="317" t="s">
        <v>201</v>
      </c>
      <c r="L54" s="502" t="s">
        <v>204</v>
      </c>
      <c r="M54" s="502" t="s">
        <v>204</v>
      </c>
      <c r="N54" s="26"/>
      <c r="O54" s="545"/>
      <c r="P54" s="285"/>
      <c r="Q54" s="285"/>
      <c r="R54" s="285"/>
      <c r="S54" s="285"/>
    </row>
    <row r="55" spans="2:19" ht="20.25" customHeight="1" x14ac:dyDescent="0.15">
      <c r="B55" s="570"/>
      <c r="C55" s="48" t="s">
        <v>14</v>
      </c>
      <c r="D55" s="577">
        <v>45975</v>
      </c>
      <c r="E55" s="498" t="s">
        <v>207</v>
      </c>
      <c r="F55" s="498" t="s">
        <v>207</v>
      </c>
      <c r="G55" s="498" t="s">
        <v>207</v>
      </c>
      <c r="H55" s="317" t="s">
        <v>201</v>
      </c>
      <c r="I55" s="317" t="s">
        <v>201</v>
      </c>
      <c r="J55" s="317" t="s">
        <v>201</v>
      </c>
      <c r="L55" s="502" t="s">
        <v>204</v>
      </c>
      <c r="M55" s="502" t="s">
        <v>204</v>
      </c>
      <c r="N55" s="26"/>
      <c r="O55" s="545"/>
      <c r="P55" s="285"/>
      <c r="Q55" s="285"/>
      <c r="R55" s="285"/>
      <c r="S55" s="285"/>
    </row>
    <row r="56" spans="2:19" ht="20.25" customHeight="1" x14ac:dyDescent="0.15">
      <c r="B56" s="570"/>
      <c r="C56" s="20" t="s">
        <v>15</v>
      </c>
      <c r="D56" s="551">
        <v>45976</v>
      </c>
      <c r="E56" s="156"/>
      <c r="F56" s="156"/>
      <c r="G56" s="156"/>
      <c r="H56" s="156"/>
      <c r="I56" s="156"/>
      <c r="J56" s="156"/>
      <c r="K56" s="156"/>
      <c r="L56" s="156"/>
      <c r="M56" s="156"/>
      <c r="N56" s="157"/>
      <c r="O56" s="545"/>
      <c r="P56" s="285"/>
      <c r="Q56" s="285"/>
      <c r="R56" s="285"/>
      <c r="S56" s="285"/>
    </row>
    <row r="57" spans="2:19" ht="20.25" customHeight="1" x14ac:dyDescent="0.15">
      <c r="B57" s="570"/>
      <c r="C57" s="20" t="s">
        <v>17</v>
      </c>
      <c r="D57" s="551">
        <v>45977</v>
      </c>
      <c r="E57" s="156"/>
      <c r="F57" s="156"/>
      <c r="G57" s="156"/>
      <c r="H57" s="156"/>
      <c r="I57" s="156"/>
      <c r="J57" s="156"/>
      <c r="K57" s="156"/>
      <c r="L57" s="156"/>
      <c r="M57" s="156"/>
      <c r="N57" s="157"/>
      <c r="O57" s="545"/>
      <c r="P57" s="285"/>
      <c r="Q57" s="285"/>
      <c r="R57" s="285"/>
      <c r="S57" s="285"/>
    </row>
    <row r="58" spans="2:19" ht="20.25" customHeight="1" x14ac:dyDescent="0.15">
      <c r="B58" s="570"/>
      <c r="C58" s="48" t="s">
        <v>6</v>
      </c>
      <c r="D58" s="577">
        <v>45978</v>
      </c>
      <c r="E58" s="289" t="s">
        <v>18</v>
      </c>
      <c r="F58" s="289"/>
      <c r="G58" s="289"/>
      <c r="H58" s="289"/>
      <c r="I58" s="289"/>
      <c r="J58" s="289"/>
      <c r="K58" s="289"/>
      <c r="L58" s="289"/>
      <c r="M58" s="289"/>
      <c r="N58" s="290"/>
      <c r="O58" s="545"/>
      <c r="P58" s="285"/>
      <c r="Q58" s="285"/>
      <c r="R58" s="285"/>
      <c r="S58" s="285"/>
    </row>
    <row r="59" spans="2:19" ht="20.25" customHeight="1" x14ac:dyDescent="0.15">
      <c r="B59" s="570"/>
      <c r="C59" s="48" t="s">
        <v>10</v>
      </c>
      <c r="D59" s="577">
        <v>45979</v>
      </c>
      <c r="E59" s="289"/>
      <c r="F59" s="289"/>
      <c r="G59" s="289"/>
      <c r="H59" s="289"/>
      <c r="I59" s="289"/>
      <c r="J59" s="289"/>
      <c r="K59" s="289"/>
      <c r="L59" s="289"/>
      <c r="M59" s="289"/>
      <c r="N59" s="290"/>
      <c r="O59" s="545"/>
      <c r="P59" s="285"/>
      <c r="Q59" s="285"/>
      <c r="R59" s="285"/>
      <c r="S59" s="285"/>
    </row>
    <row r="60" spans="2:19" ht="20.25" customHeight="1" x14ac:dyDescent="0.15">
      <c r="B60" s="570"/>
      <c r="C60" s="48" t="s">
        <v>12</v>
      </c>
      <c r="D60" s="577">
        <v>45980</v>
      </c>
      <c r="E60" s="289"/>
      <c r="F60" s="289"/>
      <c r="G60" s="289"/>
      <c r="H60" s="289"/>
      <c r="I60" s="289"/>
      <c r="J60" s="289"/>
      <c r="K60" s="289"/>
      <c r="L60" s="289"/>
      <c r="M60" s="289"/>
      <c r="N60" s="290"/>
      <c r="O60" s="545"/>
      <c r="P60" s="285"/>
      <c r="Q60" s="285"/>
      <c r="R60" s="285"/>
      <c r="S60" s="285"/>
    </row>
    <row r="61" spans="2:19" ht="20.25" customHeight="1" x14ac:dyDescent="0.15">
      <c r="B61" s="570"/>
      <c r="C61" s="48" t="s">
        <v>13</v>
      </c>
      <c r="D61" s="577">
        <v>45981</v>
      </c>
      <c r="E61" s="289"/>
      <c r="F61" s="289"/>
      <c r="G61" s="289"/>
      <c r="H61" s="289"/>
      <c r="I61" s="289"/>
      <c r="J61" s="289"/>
      <c r="K61" s="289"/>
      <c r="L61" s="289"/>
      <c r="M61" s="289"/>
      <c r="N61" s="290"/>
      <c r="O61" s="545"/>
      <c r="P61" s="285"/>
      <c r="Q61" s="285"/>
      <c r="R61" s="285"/>
      <c r="S61" s="285"/>
    </row>
    <row r="62" spans="2:19" ht="20.25" customHeight="1" x14ac:dyDescent="0.15">
      <c r="B62" s="570"/>
      <c r="C62" s="48" t="s">
        <v>14</v>
      </c>
      <c r="D62" s="577">
        <v>45982</v>
      </c>
      <c r="E62" s="289"/>
      <c r="F62" s="289"/>
      <c r="G62" s="289"/>
      <c r="H62" s="289"/>
      <c r="I62" s="289"/>
      <c r="J62" s="289"/>
      <c r="K62" s="289"/>
      <c r="L62" s="289"/>
      <c r="M62" s="289"/>
      <c r="N62" s="290"/>
      <c r="O62" s="545"/>
      <c r="P62" s="285"/>
      <c r="Q62" s="285"/>
      <c r="R62" s="285"/>
      <c r="S62" s="285"/>
    </row>
    <row r="63" spans="2:19" ht="20.25" customHeight="1" x14ac:dyDescent="0.15">
      <c r="B63" s="570"/>
      <c r="C63" s="20" t="s">
        <v>15</v>
      </c>
      <c r="D63" s="551">
        <v>45983</v>
      </c>
      <c r="E63" s="578"/>
      <c r="F63" s="578"/>
      <c r="G63" s="578"/>
      <c r="H63" s="578"/>
      <c r="I63" s="578"/>
      <c r="J63" s="578"/>
      <c r="K63" s="578"/>
      <c r="L63" s="578"/>
      <c r="M63" s="578"/>
      <c r="N63" s="579"/>
      <c r="O63" s="545"/>
      <c r="P63" s="285"/>
      <c r="Q63" s="285"/>
      <c r="R63" s="285"/>
      <c r="S63" s="285"/>
    </row>
    <row r="64" spans="2:19" ht="20.25" customHeight="1" x14ac:dyDescent="0.15">
      <c r="B64" s="570"/>
      <c r="C64" s="20" t="s">
        <v>17</v>
      </c>
      <c r="D64" s="551">
        <v>45984</v>
      </c>
      <c r="E64" s="578"/>
      <c r="F64" s="578"/>
      <c r="G64" s="578"/>
      <c r="H64" s="578"/>
      <c r="I64" s="578"/>
      <c r="J64" s="578"/>
      <c r="K64" s="578"/>
      <c r="L64" s="578"/>
      <c r="M64" s="578"/>
      <c r="N64" s="579"/>
      <c r="O64" s="545"/>
      <c r="P64" s="285"/>
      <c r="Q64" s="285"/>
      <c r="R64" s="285"/>
      <c r="S64" s="285"/>
    </row>
    <row r="65" spans="2:19" ht="20.25" customHeight="1" x14ac:dyDescent="0.15">
      <c r="B65" s="570"/>
      <c r="C65" s="48" t="s">
        <v>6</v>
      </c>
      <c r="D65" s="577">
        <v>45985</v>
      </c>
      <c r="E65" s="498" t="s">
        <v>207</v>
      </c>
      <c r="F65" s="498" t="s">
        <v>207</v>
      </c>
      <c r="G65" s="504" t="s">
        <v>210</v>
      </c>
      <c r="H65" s="504" t="s">
        <v>210</v>
      </c>
      <c r="I65" s="317" t="s">
        <v>201</v>
      </c>
      <c r="J65" s="317" t="s">
        <v>201</v>
      </c>
      <c r="L65" s="502" t="s">
        <v>204</v>
      </c>
      <c r="M65" s="502" t="s">
        <v>204</v>
      </c>
      <c r="N65" s="503" t="s">
        <v>204</v>
      </c>
      <c r="O65" s="545"/>
      <c r="P65" s="285"/>
      <c r="Q65" s="285"/>
      <c r="R65" s="285"/>
      <c r="S65" s="285"/>
    </row>
    <row r="66" spans="2:19" ht="20.25" customHeight="1" x14ac:dyDescent="0.15">
      <c r="B66" s="570"/>
      <c r="C66" s="48" t="s">
        <v>10</v>
      </c>
      <c r="D66" s="577">
        <v>45986</v>
      </c>
      <c r="E66" s="498" t="s">
        <v>207</v>
      </c>
      <c r="F66" s="498" t="s">
        <v>207</v>
      </c>
      <c r="G66" s="504" t="s">
        <v>210</v>
      </c>
      <c r="H66" s="504" t="s">
        <v>210</v>
      </c>
      <c r="I66" s="504" t="s">
        <v>210</v>
      </c>
      <c r="J66" s="496" t="s">
        <v>203</v>
      </c>
      <c r="L66" s="317" t="s">
        <v>201</v>
      </c>
      <c r="M66" s="317" t="s">
        <v>201</v>
      </c>
      <c r="N66" s="581" t="s">
        <v>201</v>
      </c>
      <c r="O66" s="545"/>
      <c r="P66" s="285"/>
      <c r="Q66" s="285"/>
      <c r="R66" s="285"/>
      <c r="S66" s="285"/>
    </row>
    <row r="67" spans="2:19" ht="20.25" customHeight="1" x14ac:dyDescent="0.15">
      <c r="B67" s="570"/>
      <c r="C67" s="48" t="s">
        <v>12</v>
      </c>
      <c r="D67" s="577">
        <v>45987</v>
      </c>
      <c r="E67" s="498" t="s">
        <v>207</v>
      </c>
      <c r="F67" s="498" t="s">
        <v>207</v>
      </c>
      <c r="G67" s="504" t="s">
        <v>210</v>
      </c>
      <c r="H67" s="504" t="s">
        <v>210</v>
      </c>
      <c r="I67" s="504" t="s">
        <v>210</v>
      </c>
      <c r="L67" s="496" t="s">
        <v>203</v>
      </c>
      <c r="M67" s="496" t="s">
        <v>203</v>
      </c>
      <c r="N67" s="496" t="s">
        <v>203</v>
      </c>
      <c r="O67" s="545"/>
      <c r="P67" s="285"/>
      <c r="Q67" s="285"/>
      <c r="R67" s="285"/>
      <c r="S67" s="285"/>
    </row>
    <row r="68" spans="2:19" ht="20.25" customHeight="1" x14ac:dyDescent="0.15">
      <c r="B68" s="570"/>
      <c r="C68" s="48" t="s">
        <v>13</v>
      </c>
      <c r="D68" s="577">
        <v>45988</v>
      </c>
      <c r="E68" s="498" t="s">
        <v>207</v>
      </c>
      <c r="F68" s="498" t="s">
        <v>207</v>
      </c>
      <c r="G68" s="504" t="s">
        <v>210</v>
      </c>
      <c r="H68" s="504" t="s">
        <v>210</v>
      </c>
      <c r="I68" s="504" t="s">
        <v>210</v>
      </c>
      <c r="L68" s="496" t="s">
        <v>203</v>
      </c>
      <c r="M68" s="496" t="s">
        <v>203</v>
      </c>
      <c r="N68" s="501" t="s">
        <v>203</v>
      </c>
      <c r="O68" s="545"/>
      <c r="P68" s="285"/>
      <c r="Q68" s="285"/>
      <c r="R68" s="285"/>
      <c r="S68" s="285"/>
    </row>
    <row r="69" spans="2:19" ht="20.25" customHeight="1" x14ac:dyDescent="0.15">
      <c r="B69" s="570"/>
      <c r="C69" s="48" t="s">
        <v>14</v>
      </c>
      <c r="D69" s="577">
        <v>45989</v>
      </c>
      <c r="E69" s="498" t="s">
        <v>207</v>
      </c>
      <c r="F69" s="498" t="s">
        <v>207</v>
      </c>
      <c r="G69" s="504" t="s">
        <v>210</v>
      </c>
      <c r="H69" s="504" t="s">
        <v>210</v>
      </c>
      <c r="I69" s="504" t="s">
        <v>210</v>
      </c>
      <c r="J69" s="511"/>
      <c r="M69" s="24"/>
      <c r="N69" s="24"/>
      <c r="O69" s="545"/>
      <c r="P69" s="285"/>
      <c r="Q69" s="285"/>
      <c r="R69" s="285"/>
      <c r="S69" s="285"/>
    </row>
    <row r="70" spans="2:19" ht="20.25" customHeight="1" x14ac:dyDescent="0.15">
      <c r="B70" s="570"/>
      <c r="C70" s="20" t="s">
        <v>15</v>
      </c>
      <c r="D70" s="551">
        <v>45990</v>
      </c>
      <c r="E70" s="578"/>
      <c r="F70" s="578"/>
      <c r="G70" s="578"/>
      <c r="H70" s="578"/>
      <c r="I70" s="578"/>
      <c r="J70" s="578"/>
      <c r="K70" s="578"/>
      <c r="L70" s="578"/>
      <c r="M70" s="578"/>
      <c r="N70" s="579"/>
      <c r="O70" s="545"/>
      <c r="P70" s="285"/>
      <c r="Q70" s="285"/>
      <c r="R70" s="285"/>
      <c r="S70" s="285"/>
    </row>
    <row r="71" spans="2:19" ht="20.25" customHeight="1" x14ac:dyDescent="0.15">
      <c r="B71" s="570"/>
      <c r="C71" s="20" t="s">
        <v>17</v>
      </c>
      <c r="D71" s="551">
        <v>45991</v>
      </c>
      <c r="E71" s="578"/>
      <c r="F71" s="578"/>
      <c r="G71" s="578"/>
      <c r="H71" s="578"/>
      <c r="I71" s="578"/>
      <c r="J71" s="578"/>
      <c r="K71" s="578"/>
      <c r="L71" s="578"/>
      <c r="M71" s="578"/>
      <c r="N71" s="579"/>
      <c r="O71" s="545"/>
      <c r="P71" s="285"/>
      <c r="Q71" s="285"/>
      <c r="R71" s="285"/>
      <c r="S71" s="285"/>
    </row>
    <row r="72" spans="2:19" ht="20.25" customHeight="1" x14ac:dyDescent="0.15">
      <c r="B72" s="570"/>
      <c r="C72" s="48" t="s">
        <v>6</v>
      </c>
      <c r="D72" s="577">
        <v>45992</v>
      </c>
      <c r="E72" s="289" t="s">
        <v>18</v>
      </c>
      <c r="F72" s="289"/>
      <c r="G72" s="289"/>
      <c r="H72" s="289"/>
      <c r="I72" s="289"/>
      <c r="J72" s="289"/>
      <c r="K72" s="289"/>
      <c r="L72" s="289"/>
      <c r="M72" s="289"/>
      <c r="N72" s="290"/>
      <c r="O72" s="545"/>
      <c r="P72" s="285"/>
      <c r="Q72" s="285"/>
      <c r="R72" s="285"/>
      <c r="S72" s="285"/>
    </row>
    <row r="73" spans="2:19" ht="20.25" customHeight="1" x14ac:dyDescent="0.15">
      <c r="B73" s="570"/>
      <c r="C73" s="48" t="s">
        <v>10</v>
      </c>
      <c r="D73" s="577">
        <v>45993</v>
      </c>
      <c r="E73" s="289"/>
      <c r="F73" s="289"/>
      <c r="G73" s="289"/>
      <c r="H73" s="289"/>
      <c r="I73" s="289"/>
      <c r="J73" s="289"/>
      <c r="K73" s="289"/>
      <c r="L73" s="289"/>
      <c r="M73" s="289"/>
      <c r="N73" s="290"/>
      <c r="O73" s="545"/>
      <c r="P73" s="285"/>
      <c r="Q73" s="285"/>
      <c r="R73" s="285"/>
      <c r="S73" s="285"/>
    </row>
    <row r="74" spans="2:19" ht="20.25" customHeight="1" x14ac:dyDescent="0.15">
      <c r="B74" s="570"/>
      <c r="C74" s="48" t="s">
        <v>12</v>
      </c>
      <c r="D74" s="577">
        <v>45994</v>
      </c>
      <c r="E74" s="289"/>
      <c r="F74" s="289"/>
      <c r="G74" s="289"/>
      <c r="H74" s="289"/>
      <c r="I74" s="289"/>
      <c r="J74" s="289"/>
      <c r="K74" s="289"/>
      <c r="L74" s="289"/>
      <c r="M74" s="289"/>
      <c r="N74" s="290"/>
      <c r="O74" s="545"/>
      <c r="P74" s="285"/>
      <c r="Q74" s="285"/>
      <c r="R74" s="285"/>
      <c r="S74" s="285"/>
    </row>
    <row r="75" spans="2:19" ht="20.25" customHeight="1" x14ac:dyDescent="0.15">
      <c r="B75" s="570"/>
      <c r="C75" s="48" t="s">
        <v>13</v>
      </c>
      <c r="D75" s="577">
        <v>45995</v>
      </c>
      <c r="E75" s="289"/>
      <c r="F75" s="289"/>
      <c r="G75" s="289"/>
      <c r="H75" s="289"/>
      <c r="I75" s="289"/>
      <c r="J75" s="289"/>
      <c r="K75" s="289"/>
      <c r="L75" s="289"/>
      <c r="M75" s="289"/>
      <c r="N75" s="290"/>
      <c r="O75" s="545"/>
      <c r="P75" s="285"/>
      <c r="Q75" s="285"/>
      <c r="R75" s="285"/>
      <c r="S75" s="285"/>
    </row>
    <row r="76" spans="2:19" ht="20.25" customHeight="1" x14ac:dyDescent="0.15">
      <c r="B76" s="570"/>
      <c r="C76" s="48" t="s">
        <v>14</v>
      </c>
      <c r="D76" s="577">
        <v>45996</v>
      </c>
      <c r="E76" s="289"/>
      <c r="F76" s="289"/>
      <c r="G76" s="289"/>
      <c r="H76" s="289"/>
      <c r="I76" s="289"/>
      <c r="J76" s="289"/>
      <c r="K76" s="289"/>
      <c r="L76" s="289"/>
      <c r="M76" s="289"/>
      <c r="N76" s="290"/>
      <c r="O76" s="545"/>
      <c r="P76" s="309"/>
      <c r="Q76" s="285"/>
      <c r="R76" s="285"/>
      <c r="S76" s="285"/>
    </row>
    <row r="77" spans="2:19" ht="20.25" customHeight="1" x14ac:dyDescent="0.15">
      <c r="B77" s="570"/>
      <c r="C77" s="20" t="s">
        <v>15</v>
      </c>
      <c r="D77" s="551">
        <v>45997</v>
      </c>
      <c r="E77" s="578"/>
      <c r="F77" s="578"/>
      <c r="G77" s="578"/>
      <c r="H77" s="578"/>
      <c r="I77" s="578"/>
      <c r="J77" s="578"/>
      <c r="K77" s="578"/>
      <c r="L77" s="578"/>
      <c r="M77" s="578"/>
      <c r="N77" s="579"/>
      <c r="O77" s="545"/>
      <c r="P77" s="285"/>
      <c r="Q77" s="285"/>
      <c r="R77" s="285"/>
      <c r="S77" s="285"/>
    </row>
    <row r="78" spans="2:19" ht="20.25" customHeight="1" x14ac:dyDescent="0.15">
      <c r="B78" s="570"/>
      <c r="C78" s="20" t="s">
        <v>17</v>
      </c>
      <c r="D78" s="551">
        <v>45998</v>
      </c>
      <c r="E78" s="578"/>
      <c r="F78" s="578"/>
      <c r="G78" s="578"/>
      <c r="H78" s="578"/>
      <c r="I78" s="578"/>
      <c r="J78" s="578"/>
      <c r="K78" s="578"/>
      <c r="L78" s="578"/>
      <c r="M78" s="578"/>
      <c r="N78" s="579"/>
      <c r="O78" s="545"/>
      <c r="P78" s="285"/>
      <c r="Q78" s="285"/>
      <c r="R78" s="285"/>
      <c r="S78" s="285"/>
    </row>
    <row r="79" spans="2:19" ht="20.25" customHeight="1" thickBot="1" x14ac:dyDescent="0.2">
      <c r="B79" s="570"/>
      <c r="C79" s="62" t="s">
        <v>6</v>
      </c>
      <c r="D79" s="582">
        <v>45999</v>
      </c>
      <c r="E79" s="583"/>
      <c r="F79" s="583"/>
      <c r="G79" s="583"/>
      <c r="H79" s="583"/>
      <c r="I79" s="583"/>
      <c r="J79" s="583"/>
      <c r="K79" s="583"/>
      <c r="L79" s="583"/>
      <c r="M79" s="583"/>
      <c r="N79" s="584"/>
      <c r="O79" s="545"/>
      <c r="P79" s="285"/>
      <c r="Q79" s="285"/>
      <c r="R79" s="285"/>
      <c r="S79" s="285"/>
    </row>
    <row r="80" spans="2:19" ht="40" customHeight="1" thickBot="1" x14ac:dyDescent="0.2">
      <c r="B80" s="570"/>
      <c r="C80" s="585" t="s">
        <v>228</v>
      </c>
      <c r="D80" s="586"/>
      <c r="E80" s="586"/>
      <c r="F80" s="586"/>
      <c r="G80" s="586"/>
      <c r="H80" s="586"/>
      <c r="I80" s="586"/>
      <c r="J80" s="586"/>
      <c r="K80" s="586"/>
      <c r="L80" s="586"/>
      <c r="M80" s="586"/>
      <c r="N80" s="587"/>
      <c r="O80" s="545"/>
      <c r="P80" s="285"/>
      <c r="Q80" s="285"/>
      <c r="R80" s="285"/>
      <c r="S80" s="285"/>
    </row>
    <row r="81" spans="2:19" ht="20.25" customHeight="1" x14ac:dyDescent="0.15">
      <c r="B81" s="570"/>
      <c r="C81" s="47" t="s">
        <v>10</v>
      </c>
      <c r="D81" s="588">
        <v>46000</v>
      </c>
      <c r="E81" s="589" t="s">
        <v>205</v>
      </c>
      <c r="F81" s="589" t="s">
        <v>205</v>
      </c>
      <c r="G81" s="552" t="s">
        <v>210</v>
      </c>
      <c r="H81" s="552" t="s">
        <v>210</v>
      </c>
      <c r="I81" s="552" t="s">
        <v>210</v>
      </c>
      <c r="J81" s="590"/>
      <c r="K81" s="90"/>
      <c r="L81" s="591" t="s">
        <v>206</v>
      </c>
      <c r="M81" s="591" t="s">
        <v>206</v>
      </c>
      <c r="N81" s="592"/>
      <c r="O81" s="545"/>
      <c r="P81" s="285"/>
      <c r="Q81" s="285"/>
      <c r="R81" s="285"/>
      <c r="S81" s="285"/>
    </row>
    <row r="82" spans="2:19" ht="20.25" customHeight="1" x14ac:dyDescent="0.15">
      <c r="B82" s="570"/>
      <c r="C82" s="48" t="s">
        <v>12</v>
      </c>
      <c r="D82" s="577">
        <v>46001</v>
      </c>
      <c r="E82" s="491" t="s">
        <v>205</v>
      </c>
      <c r="F82" s="491" t="s">
        <v>205</v>
      </c>
      <c r="G82" s="504" t="s">
        <v>210</v>
      </c>
      <c r="H82" s="504" t="s">
        <v>210</v>
      </c>
      <c r="I82" s="504" t="s">
        <v>210</v>
      </c>
      <c r="J82" s="593"/>
      <c r="K82" s="23"/>
      <c r="L82" s="483" t="s">
        <v>206</v>
      </c>
      <c r="M82" s="483" t="s">
        <v>206</v>
      </c>
      <c r="N82" s="44"/>
      <c r="O82" s="545"/>
      <c r="P82" s="285"/>
      <c r="Q82" s="285"/>
      <c r="R82" s="285"/>
      <c r="S82" s="285"/>
    </row>
    <row r="83" spans="2:19" ht="20.25" customHeight="1" x14ac:dyDescent="0.15">
      <c r="B83" s="570"/>
      <c r="C83" s="48" t="s">
        <v>13</v>
      </c>
      <c r="D83" s="577">
        <v>46002</v>
      </c>
      <c r="E83" s="491" t="s">
        <v>205</v>
      </c>
      <c r="F83" s="491" t="s">
        <v>205</v>
      </c>
      <c r="G83" s="504" t="s">
        <v>210</v>
      </c>
      <c r="H83" s="504" t="s">
        <v>210</v>
      </c>
      <c r="I83" s="504" t="s">
        <v>210</v>
      </c>
      <c r="J83" s="593"/>
      <c r="K83" s="23"/>
      <c r="L83" s="483" t="s">
        <v>206</v>
      </c>
      <c r="M83" s="483" t="s">
        <v>206</v>
      </c>
      <c r="N83" s="44"/>
      <c r="O83" s="545"/>
      <c r="P83" s="285"/>
      <c r="Q83" s="285"/>
      <c r="R83" s="285"/>
      <c r="S83" s="285"/>
    </row>
    <row r="84" spans="2:19" ht="20.25" customHeight="1" x14ac:dyDescent="0.15">
      <c r="B84" s="570"/>
      <c r="C84" s="48" t="s">
        <v>14</v>
      </c>
      <c r="D84" s="577">
        <v>46003</v>
      </c>
      <c r="E84" s="491" t="s">
        <v>205</v>
      </c>
      <c r="F84" s="491" t="s">
        <v>205</v>
      </c>
      <c r="G84" s="504" t="s">
        <v>210</v>
      </c>
      <c r="H84" s="504" t="s">
        <v>210</v>
      </c>
      <c r="I84" s="504" t="s">
        <v>210</v>
      </c>
      <c r="J84" s="593"/>
      <c r="K84" s="23"/>
      <c r="L84" s="483" t="s">
        <v>206</v>
      </c>
      <c r="M84" s="483" t="s">
        <v>206</v>
      </c>
      <c r="N84" s="44"/>
      <c r="O84" s="545"/>
      <c r="P84" s="285"/>
      <c r="Q84" s="285"/>
      <c r="R84" s="285"/>
      <c r="S84" s="285"/>
    </row>
    <row r="85" spans="2:19" ht="20.25" customHeight="1" x14ac:dyDescent="0.15">
      <c r="B85" s="570"/>
      <c r="C85" s="20" t="s">
        <v>15</v>
      </c>
      <c r="D85" s="551">
        <v>46004</v>
      </c>
      <c r="E85" s="578"/>
      <c r="F85" s="578"/>
      <c r="G85" s="578"/>
      <c r="H85" s="578"/>
      <c r="I85" s="578"/>
      <c r="J85" s="578"/>
      <c r="K85" s="578"/>
      <c r="L85" s="578"/>
      <c r="M85" s="578"/>
      <c r="N85" s="579"/>
      <c r="O85" s="545"/>
      <c r="P85" s="285"/>
      <c r="Q85" s="285"/>
      <c r="R85" s="285"/>
      <c r="S85" s="285"/>
    </row>
    <row r="86" spans="2:19" ht="20.25" customHeight="1" x14ac:dyDescent="0.15">
      <c r="B86" s="570"/>
      <c r="C86" s="20" t="s">
        <v>17</v>
      </c>
      <c r="D86" s="551">
        <v>46005</v>
      </c>
      <c r="E86" s="578"/>
      <c r="F86" s="578"/>
      <c r="G86" s="578"/>
      <c r="H86" s="578"/>
      <c r="I86" s="578"/>
      <c r="J86" s="578"/>
      <c r="K86" s="578"/>
      <c r="L86" s="578"/>
      <c r="M86" s="578"/>
      <c r="N86" s="579"/>
      <c r="O86" s="545"/>
      <c r="P86" s="285"/>
      <c r="Q86" s="285"/>
      <c r="R86" s="285"/>
      <c r="S86" s="285"/>
    </row>
    <row r="87" spans="2:19" ht="20.25" customHeight="1" x14ac:dyDescent="0.15">
      <c r="B87" s="570"/>
      <c r="C87" s="594" t="s">
        <v>51</v>
      </c>
      <c r="D87" s="595"/>
      <c r="E87" s="595"/>
      <c r="F87" s="595"/>
      <c r="G87" s="595"/>
      <c r="H87" s="595"/>
      <c r="I87" s="595"/>
      <c r="J87" s="595"/>
      <c r="K87" s="595"/>
      <c r="L87" s="595"/>
      <c r="M87" s="595"/>
      <c r="N87" s="596"/>
      <c r="O87" s="545"/>
      <c r="P87" s="285"/>
      <c r="Q87" s="285"/>
      <c r="R87" s="285"/>
      <c r="S87" s="285"/>
    </row>
    <row r="88" spans="2:19" ht="20.25" customHeight="1" x14ac:dyDescent="0.15">
      <c r="B88" s="570"/>
      <c r="C88" s="594"/>
      <c r="D88" s="595"/>
      <c r="E88" s="595"/>
      <c r="F88" s="595"/>
      <c r="G88" s="595"/>
      <c r="H88" s="595"/>
      <c r="I88" s="595"/>
      <c r="J88" s="595"/>
      <c r="K88" s="595"/>
      <c r="L88" s="595"/>
      <c r="M88" s="595"/>
      <c r="N88" s="596"/>
      <c r="O88" s="545"/>
      <c r="P88" s="285"/>
      <c r="Q88" s="285"/>
      <c r="R88" s="285"/>
      <c r="S88" s="285"/>
    </row>
    <row r="89" spans="2:19" ht="20.25" customHeight="1" x14ac:dyDescent="0.15">
      <c r="B89" s="570"/>
      <c r="C89" s="12" t="s">
        <v>12</v>
      </c>
      <c r="D89" s="597">
        <v>46029</v>
      </c>
      <c r="E89" s="491" t="s">
        <v>205</v>
      </c>
      <c r="F89" s="491" t="s">
        <v>205</v>
      </c>
      <c r="G89" s="504" t="s">
        <v>210</v>
      </c>
      <c r="H89" s="504" t="s">
        <v>210</v>
      </c>
      <c r="I89" s="504" t="s">
        <v>210</v>
      </c>
      <c r="L89" s="483" t="s">
        <v>206</v>
      </c>
      <c r="M89" s="483" t="s">
        <v>206</v>
      </c>
      <c r="N89" s="318"/>
      <c r="O89" s="545"/>
      <c r="P89" s="285"/>
      <c r="Q89" s="285"/>
      <c r="R89" s="285"/>
      <c r="S89" s="285"/>
    </row>
    <row r="90" spans="2:19" ht="20.25" customHeight="1" x14ac:dyDescent="0.15">
      <c r="B90" s="570"/>
      <c r="C90" s="12" t="s">
        <v>13</v>
      </c>
      <c r="D90" s="597">
        <v>46030</v>
      </c>
      <c r="E90" s="491" t="s">
        <v>205</v>
      </c>
      <c r="F90" s="491" t="s">
        <v>205</v>
      </c>
      <c r="G90" s="504" t="s">
        <v>210</v>
      </c>
      <c r="H90" s="504" t="s">
        <v>210</v>
      </c>
      <c r="I90" s="504" t="s">
        <v>210</v>
      </c>
      <c r="J90" s="598"/>
      <c r="L90" s="483" t="s">
        <v>206</v>
      </c>
      <c r="M90" s="483" t="s">
        <v>206</v>
      </c>
      <c r="N90" s="44"/>
      <c r="O90" s="545"/>
      <c r="P90" s="285"/>
      <c r="Q90" s="285"/>
      <c r="R90" s="285"/>
      <c r="S90" s="285"/>
    </row>
    <row r="91" spans="2:19" ht="20.25" customHeight="1" x14ac:dyDescent="0.15">
      <c r="B91" s="570"/>
      <c r="C91" s="12" t="s">
        <v>14</v>
      </c>
      <c r="D91" s="597">
        <v>46031</v>
      </c>
      <c r="E91" s="491" t="s">
        <v>205</v>
      </c>
      <c r="F91" s="491" t="s">
        <v>205</v>
      </c>
      <c r="G91" s="504" t="s">
        <v>210</v>
      </c>
      <c r="H91" s="504" t="s">
        <v>210</v>
      </c>
      <c r="I91" s="504" t="s">
        <v>210</v>
      </c>
      <c r="J91" s="593"/>
      <c r="L91" s="483" t="s">
        <v>206</v>
      </c>
      <c r="M91" s="483" t="s">
        <v>206</v>
      </c>
      <c r="N91" s="44"/>
      <c r="O91" s="545"/>
      <c r="P91" s="285"/>
      <c r="Q91" s="285"/>
      <c r="R91" s="285"/>
      <c r="S91" s="285"/>
    </row>
    <row r="92" spans="2:19" ht="20.25" customHeight="1" x14ac:dyDescent="0.15">
      <c r="B92" s="570"/>
      <c r="C92" s="20" t="s">
        <v>15</v>
      </c>
      <c r="D92" s="551">
        <v>46032</v>
      </c>
      <c r="E92" s="578"/>
      <c r="F92" s="578"/>
      <c r="G92" s="578"/>
      <c r="H92" s="578"/>
      <c r="I92" s="578"/>
      <c r="J92" s="578"/>
      <c r="K92" s="578"/>
      <c r="L92" s="578"/>
      <c r="M92" s="578"/>
      <c r="N92" s="579"/>
      <c r="O92" s="545"/>
      <c r="P92" s="285"/>
      <c r="Q92" s="285"/>
      <c r="R92" s="285"/>
      <c r="S92" s="285"/>
    </row>
    <row r="93" spans="2:19" ht="20.25" customHeight="1" x14ac:dyDescent="0.15">
      <c r="B93" s="570"/>
      <c r="C93" s="20" t="s">
        <v>17</v>
      </c>
      <c r="D93" s="551">
        <v>46033</v>
      </c>
      <c r="E93" s="578"/>
      <c r="F93" s="578"/>
      <c r="G93" s="578"/>
      <c r="H93" s="578"/>
      <c r="I93" s="578"/>
      <c r="J93" s="578"/>
      <c r="K93" s="578"/>
      <c r="L93" s="578"/>
      <c r="M93" s="578"/>
      <c r="N93" s="579"/>
      <c r="O93" s="545"/>
      <c r="P93" s="285"/>
      <c r="Q93" s="285"/>
      <c r="R93" s="285"/>
      <c r="S93" s="285"/>
    </row>
    <row r="94" spans="2:19" ht="20.25" customHeight="1" x14ac:dyDescent="0.15">
      <c r="B94" s="570"/>
      <c r="C94" s="12" t="s">
        <v>6</v>
      </c>
      <c r="D94" s="597">
        <v>46034</v>
      </c>
      <c r="E94" s="289" t="s">
        <v>18</v>
      </c>
      <c r="F94" s="289"/>
      <c r="G94" s="289"/>
      <c r="H94" s="289"/>
      <c r="I94" s="289"/>
      <c r="J94" s="289"/>
      <c r="K94" s="289"/>
      <c r="L94" s="289"/>
      <c r="M94" s="289"/>
      <c r="N94" s="290"/>
      <c r="O94" s="545"/>
    </row>
    <row r="95" spans="2:19" ht="20.25" customHeight="1" x14ac:dyDescent="0.15">
      <c r="B95" s="570"/>
      <c r="C95" s="12" t="s">
        <v>10</v>
      </c>
      <c r="D95" s="597">
        <v>46035</v>
      </c>
      <c r="E95" s="289"/>
      <c r="F95" s="289"/>
      <c r="G95" s="289"/>
      <c r="H95" s="289"/>
      <c r="I95" s="289"/>
      <c r="J95" s="289"/>
      <c r="K95" s="289"/>
      <c r="L95" s="289"/>
      <c r="M95" s="289"/>
      <c r="N95" s="290"/>
      <c r="O95" s="545"/>
    </row>
    <row r="96" spans="2:19" ht="20.25" customHeight="1" x14ac:dyDescent="0.15">
      <c r="B96" s="570"/>
      <c r="C96" s="12" t="s">
        <v>12</v>
      </c>
      <c r="D96" s="597">
        <v>46036</v>
      </c>
      <c r="E96" s="289"/>
      <c r="F96" s="289"/>
      <c r="G96" s="289"/>
      <c r="H96" s="289"/>
      <c r="I96" s="289"/>
      <c r="J96" s="289"/>
      <c r="K96" s="289"/>
      <c r="L96" s="289"/>
      <c r="M96" s="289"/>
      <c r="N96" s="290"/>
      <c r="O96" s="545"/>
    </row>
    <row r="97" spans="2:15" ht="20.25" customHeight="1" x14ac:dyDescent="0.15">
      <c r="B97" s="570"/>
      <c r="C97" s="12" t="s">
        <v>13</v>
      </c>
      <c r="D97" s="597">
        <v>46037</v>
      </c>
      <c r="E97" s="289"/>
      <c r="F97" s="289"/>
      <c r="G97" s="289"/>
      <c r="H97" s="289"/>
      <c r="I97" s="289"/>
      <c r="J97" s="289"/>
      <c r="K97" s="289"/>
      <c r="L97" s="289"/>
      <c r="M97" s="289"/>
      <c r="N97" s="290"/>
      <c r="O97" s="545"/>
    </row>
    <row r="98" spans="2:15" ht="20.25" customHeight="1" thickBot="1" x14ac:dyDescent="0.2">
      <c r="B98" s="570"/>
      <c r="C98" s="418" t="s">
        <v>14</v>
      </c>
      <c r="D98" s="599">
        <v>46038</v>
      </c>
      <c r="E98" s="600"/>
      <c r="F98" s="600"/>
      <c r="G98" s="600"/>
      <c r="H98" s="600"/>
      <c r="I98" s="600"/>
      <c r="J98" s="600"/>
      <c r="K98" s="600"/>
      <c r="L98" s="600"/>
      <c r="M98" s="600"/>
      <c r="N98" s="601"/>
      <c r="O98" s="545"/>
    </row>
    <row r="99" spans="2:15" ht="20.25" customHeight="1" x14ac:dyDescent="0.15">
      <c r="B99" s="476"/>
      <c r="C99" s="165" t="s">
        <v>54</v>
      </c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7"/>
      <c r="O99" s="476"/>
    </row>
    <row r="100" spans="2:15" ht="20.25" customHeight="1" thickBot="1" x14ac:dyDescent="0.2">
      <c r="B100" s="523"/>
      <c r="C100" s="168"/>
      <c r="D100" s="169"/>
      <c r="E100" s="169"/>
      <c r="F100" s="169"/>
      <c r="G100" s="169"/>
      <c r="H100" s="169"/>
      <c r="I100" s="169"/>
      <c r="J100" s="169"/>
      <c r="K100" s="169"/>
      <c r="L100" s="169"/>
      <c r="M100" s="169"/>
      <c r="N100" s="170"/>
      <c r="O100" s="523"/>
    </row>
    <row r="101" spans="2:15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2:15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2:15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2:15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2:15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2:15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2:15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2:15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2:15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2:15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2:15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2:15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5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5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5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5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5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5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5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5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2:15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2:15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2:15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2:15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2:15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2:15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2:15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2:15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2:15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2:15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2:15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2:15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2:15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2:15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2:15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2:15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2:15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2:15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2:15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2:15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2:15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2:15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2:15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2:15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2:15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2:15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2:15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2:15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2:15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2:15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2:15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2:15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2:15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2:15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2:15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2:15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2:15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2:15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2:15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2:15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2:15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2:15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2:15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2:15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2:15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2:15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2:15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2:15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2:15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2:15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2:15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2:15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2:15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2:15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2:15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2:15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2:15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2:15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2:15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2:15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2:15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2:15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2:15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2:15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2:15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2:15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2:15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2:15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2:15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2:15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2:15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2:15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2:15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2:15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2:15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2:15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2:15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2:15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2:15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2:15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2:15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2:15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2:15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2:15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2:15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2:15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2:15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2:15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2:15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2:15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2:15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2:15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2:15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2:15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2:15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2:15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2:15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2:15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2:15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2:15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2:15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2:15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2:15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2:15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2:15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2:15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2:15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2:15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2:15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2:15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2:15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2:15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2:15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2:15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2:15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2:15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2:15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2:15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2:15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2:15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2:15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2:15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2:15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2:15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2:15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2:15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2:15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2:15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2:15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2:15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2:15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2:15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2:15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2:15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2:15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2:15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2:15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2:15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2:15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2:15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2:15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2:15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2:15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2:15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2:15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2:15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2:15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2:15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2:15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2:15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2:15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2:15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2:15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2:15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2:15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2:15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2:15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2:15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2:15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2:15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2:15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2:15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2:15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2:15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2:15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2:15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2:15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2:15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2:15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2:15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2:15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2:15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2:15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2:15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2:15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2:15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2:15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2:15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2:15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2:15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2:15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2:15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2:15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2:15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2:15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2:15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2:15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2:15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2:15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2:15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2:15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2:15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2:15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2:15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2:15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2:15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2:15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2:15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2:15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2:15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2:15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2:15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2:15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2:15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2:15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2:15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2:15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2:15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2:15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2:15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2:15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2:15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2:15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2:15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2:15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2:15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2:15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2:15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2:15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2:15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2:15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2:15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2:15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2:15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2:15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2:15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2:15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2:15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2:15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2:15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2:15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2:15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2:15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2:15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2:15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2:15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2:15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2:15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2:15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2:15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2:15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2:15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2:15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2:15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2:15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2:15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2:15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2:15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2:15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2:15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2:15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2:15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2:15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2:15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2:15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2:15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2:15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2:15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2:15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2:15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2:15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2:15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2:15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2:15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2:15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2:15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2:15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2:15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2:15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2:15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2:15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2:15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2:15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2:15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2:15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2:15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2:15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2:15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2:15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2:15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2:15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2:15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2:15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2:15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2:15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2:15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2:15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2:15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2:15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2:15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2:15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2:15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2:15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2:15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2:15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2:15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2:15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2:15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2:15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2:15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2:15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2:15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2:15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2:15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2:15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2:15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2:15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2:15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2:15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2:15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2:15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2:15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2:15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2:15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2:15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2:15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2:15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2:15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2:15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2:15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2:15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2:15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2:15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2:15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2:15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2:15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2:15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2:15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2:15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2:15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2:15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2:15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2:15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2:15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2:15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2:15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2:15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2:15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2:15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2:15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2:15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2:15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2:15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2:15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2:15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2:15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2:15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2:15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2:15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2:15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2:15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2:15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2:15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2:15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2:15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2:15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2:15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2:15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2:15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2:15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2:15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2:15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2:15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2:15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2:15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2:15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2:15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2:15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2:15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2:15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2:15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2:15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2:15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2:15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2:15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2:15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2:15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2:15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2:15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2:15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2:15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2:15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2:15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2:15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2:15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2:15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2:15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2:15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2:15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2:15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2:15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2:15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2:15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2:15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2:15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2:15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2:15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2:15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2:15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2:15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2:15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2:15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2:15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2:15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2:15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2:15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2:15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2:15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2:15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2:15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2:15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2:15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2:15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2:15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2:15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2:15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2:15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2:15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2:15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2:15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2:15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2:15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2:15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2:15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2:15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2:15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2:15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2:15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2:15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2:15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2:15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2:15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2:15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2:15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2:15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2:15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2:15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2:15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2:15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2:15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2:15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2:15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2:15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2:15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2:15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2:15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2:15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2:15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2:15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2:15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2:15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2:15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2:15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2:15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2:15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2:15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2:15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2:15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2:15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2:15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2:15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2:15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2:15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2:15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2:15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2:15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2:15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2:15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2:15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2:15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2:15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2:15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2:15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2:15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2:15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2:15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2:15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2:15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2:15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2:15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2:15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2:15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2:15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2:15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2:15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2:15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2:15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2:15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2:15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2:15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2:15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2:15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2:15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2:15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2:15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2:15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2:15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2:15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2:15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2:15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2:15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2:15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2:15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2:15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2:15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2:15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2:15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2:15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2:15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2:15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2:15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2:15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2:15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2:15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2:15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2:15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2:15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2:15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2:15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2:15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2:15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2:15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2:15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2:15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2:15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2:15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2:15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2:15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2:15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2:15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2:15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2:15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2:15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2:15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2:15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2:15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2:15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2:15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2:15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2:15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2:15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2:15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2:15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2:15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2:15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2:15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2:15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2:15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2:15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2:15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2:15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2:15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2:15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2:15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2:15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2:15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2:15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2:15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2:15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2:15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2:15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2:15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2:15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2:15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2:15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2:15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2:15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2:15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2:15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2:15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2:15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2:15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2:15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2:15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2:15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2:15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2:15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2:15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2:15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2:15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2:15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2:15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2:15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2:15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2:15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2:15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2:15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2:15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2:15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2:15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2:15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2:15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2:15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2:15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2:15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2:15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2:15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2:15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2:15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2:15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2:15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2:15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2:15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2:15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2:15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2:15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2:15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2:15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2:15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2:15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2:15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2:15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2:15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2:15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2:15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2:15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2:15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2:15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2:15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2:15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2:15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2:15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2:15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2:15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2:15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2:15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2:15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2:15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2:15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2:15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2:15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2:15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2:15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2:15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2:15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2:15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2:15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2:15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2:15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2:15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2:15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2:15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2:15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2:15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2:15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2:15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2:15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2:15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2:15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2:15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2:15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2:15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2:15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2:15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2:15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2:15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2:15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2:15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2:15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2:15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2:15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2:15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2:15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2:15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2:15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2:15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2:15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2:15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2:15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2:15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2:15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2:15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2:15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2:15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2:15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2:15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2:15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2:15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2:15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2:15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2:15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2:15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2:15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2:15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2:15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2:15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2:15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2:15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2:15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2:15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2:15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2:15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2:15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2:15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2:15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2:15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2:15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2:15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2:15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2:15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2:15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2:15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2:15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2:15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2:15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2:15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2:15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2:15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2:15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2:15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2:15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2:15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2:15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2:15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2:15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2:15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2:15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2:15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2:15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2:15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2:15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2:15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2:15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2:15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2:15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2:15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2:15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2:15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2:15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2:15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2:15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2:15" x14ac:dyDescent="0.1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2:15" x14ac:dyDescent="0.1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2:15" x14ac:dyDescent="0.1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2:15" x14ac:dyDescent="0.1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2:15" x14ac:dyDescent="0.1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2:15" x14ac:dyDescent="0.1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2:15" x14ac:dyDescent="0.1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2:15" x14ac:dyDescent="0.1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2:15" x14ac:dyDescent="0.1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2:15" x14ac:dyDescent="0.1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2:15" x14ac:dyDescent="0.1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2:15" x14ac:dyDescent="0.1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5" x14ac:dyDescent="0.1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2:15" x14ac:dyDescent="0.1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2:15" x14ac:dyDescent="0.1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2:15" x14ac:dyDescent="0.1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2:15" x14ac:dyDescent="0.1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2:15" x14ac:dyDescent="0.1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2:15" x14ac:dyDescent="0.1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2:15" x14ac:dyDescent="0.1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2:15" x14ac:dyDescent="0.1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2:15" x14ac:dyDescent="0.1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2:15" x14ac:dyDescent="0.1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2:15" x14ac:dyDescent="0.1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2:15" x14ac:dyDescent="0.1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2:15" x14ac:dyDescent="0.1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2:15" x14ac:dyDescent="0.1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2:15" x14ac:dyDescent="0.1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2:15" x14ac:dyDescent="0.1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2:15" x14ac:dyDescent="0.1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2:15" x14ac:dyDescent="0.1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2:15" x14ac:dyDescent="0.1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2:15" x14ac:dyDescent="0.1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2:15" x14ac:dyDescent="0.1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2:15" x14ac:dyDescent="0.1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2:15" x14ac:dyDescent="0.1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2:15" x14ac:dyDescent="0.1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2:15" x14ac:dyDescent="0.1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2:15" x14ac:dyDescent="0.1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2:15" x14ac:dyDescent="0.1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2:15" x14ac:dyDescent="0.1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2:15" x14ac:dyDescent="0.1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2:15" x14ac:dyDescent="0.1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2:15" x14ac:dyDescent="0.1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2:15" x14ac:dyDescent="0.1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2:15" x14ac:dyDescent="0.1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2:15" x14ac:dyDescent="0.1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2:15" x14ac:dyDescent="0.1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2:15" x14ac:dyDescent="0.1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2:15" x14ac:dyDescent="0.1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2:15" x14ac:dyDescent="0.1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2:15" x14ac:dyDescent="0.1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2:15" x14ac:dyDescent="0.1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2:15" x14ac:dyDescent="0.1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2:15" x14ac:dyDescent="0.1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2:15" x14ac:dyDescent="0.1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2:15" x14ac:dyDescent="0.15"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8"/>
      <c r="N935" s="28"/>
      <c r="O935" s="28"/>
    </row>
  </sheetData>
  <mergeCells count="49">
    <mergeCell ref="C87:N88"/>
    <mergeCell ref="E92:N92"/>
    <mergeCell ref="E93:N93"/>
    <mergeCell ref="E94:N98"/>
    <mergeCell ref="C99:N100"/>
    <mergeCell ref="E77:N77"/>
    <mergeCell ref="E78:N78"/>
    <mergeCell ref="E79:N79"/>
    <mergeCell ref="C80:N80"/>
    <mergeCell ref="E85:N85"/>
    <mergeCell ref="E86:N86"/>
    <mergeCell ref="E58:N62"/>
    <mergeCell ref="E63:N63"/>
    <mergeCell ref="E64:N64"/>
    <mergeCell ref="E70:N70"/>
    <mergeCell ref="E71:N71"/>
    <mergeCell ref="E72:N76"/>
    <mergeCell ref="E43:N43"/>
    <mergeCell ref="E44:N48"/>
    <mergeCell ref="E49:N49"/>
    <mergeCell ref="E50:N50"/>
    <mergeCell ref="E56:N56"/>
    <mergeCell ref="E57:N57"/>
    <mergeCell ref="E28:N28"/>
    <mergeCell ref="E29:N29"/>
    <mergeCell ref="E30:N34"/>
    <mergeCell ref="E35:N35"/>
    <mergeCell ref="E36:N36"/>
    <mergeCell ref="E42:N42"/>
    <mergeCell ref="C8:D8"/>
    <mergeCell ref="B9:O9"/>
    <mergeCell ref="B10:B100"/>
    <mergeCell ref="C10:D10"/>
    <mergeCell ref="O10:O100"/>
    <mergeCell ref="E14:N14"/>
    <mergeCell ref="E15:N15"/>
    <mergeCell ref="E16:N20"/>
    <mergeCell ref="E21:N21"/>
    <mergeCell ref="E22:N22"/>
    <mergeCell ref="B2:O2"/>
    <mergeCell ref="B3:O3"/>
    <mergeCell ref="B4:O4"/>
    <mergeCell ref="B5:O5"/>
    <mergeCell ref="C6:D7"/>
    <mergeCell ref="E6:H6"/>
    <mergeCell ref="I6:J6"/>
    <mergeCell ref="K6:M6"/>
    <mergeCell ref="N6:N7"/>
    <mergeCell ref="O6:O8"/>
  </mergeCells>
  <pageMargins left="0.7" right="0.7" top="0.75" bottom="0.75" header="0.3" footer="0.3"/>
  <pageSetup paperSize="8" scale="10" orientation="portrait" copies="2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3F09A-2739-6742-83D0-426DD66782A5}">
  <sheetPr>
    <tabColor rgb="FF00B0F0"/>
  </sheetPr>
  <dimension ref="B1:U100"/>
  <sheetViews>
    <sheetView topLeftCell="A39" zoomScale="85" zoomScaleNormal="85" workbookViewId="0">
      <selection activeCell="P46" sqref="P46"/>
    </sheetView>
  </sheetViews>
  <sheetFormatPr baseColWidth="10" defaultColWidth="8.83203125" defaultRowHeight="15" x14ac:dyDescent="0.2"/>
  <cols>
    <col min="2" max="15" width="20.5" style="1" customWidth="1"/>
    <col min="18" max="18" width="17.6640625" customWidth="1"/>
  </cols>
  <sheetData>
    <row r="1" spans="2:21" ht="16" thickBot="1" x14ac:dyDescent="0.25"/>
    <row r="2" spans="2:21" ht="20.25" customHeight="1" x14ac:dyDescent="0.2">
      <c r="B2" s="336" t="s">
        <v>0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524"/>
    </row>
    <row r="3" spans="2:21" ht="20.25" customHeight="1" x14ac:dyDescent="0.2">
      <c r="B3" s="339" t="s">
        <v>1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525"/>
    </row>
    <row r="4" spans="2:21" ht="20.25" customHeight="1" thickBot="1" x14ac:dyDescent="0.25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1"/>
    </row>
    <row r="5" spans="2:21" ht="40" customHeight="1" thickBot="1" x14ac:dyDescent="0.25">
      <c r="B5" s="215" t="s">
        <v>229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4"/>
    </row>
    <row r="6" spans="2:21" ht="40" customHeight="1" x14ac:dyDescent="0.2">
      <c r="B6" s="526" t="s">
        <v>81</v>
      </c>
      <c r="C6" s="527" t="s">
        <v>172</v>
      </c>
      <c r="D6" s="563"/>
      <c r="E6" s="322" t="s">
        <v>173</v>
      </c>
      <c r="F6" s="322"/>
      <c r="G6" s="322"/>
      <c r="H6" s="322"/>
      <c r="I6" s="454" t="s">
        <v>174</v>
      </c>
      <c r="J6" s="454"/>
      <c r="K6" s="455" t="s">
        <v>175</v>
      </c>
      <c r="L6" s="455"/>
      <c r="M6" s="455"/>
      <c r="N6" s="602" t="s">
        <v>176</v>
      </c>
      <c r="O6" s="301" t="s">
        <v>177</v>
      </c>
    </row>
    <row r="7" spans="2:21" ht="40" customHeight="1" x14ac:dyDescent="0.2">
      <c r="B7" s="530" t="s">
        <v>2</v>
      </c>
      <c r="C7" s="531"/>
      <c r="D7" s="565"/>
      <c r="E7" s="458" t="s">
        <v>178</v>
      </c>
      <c r="F7" s="265" t="s">
        <v>179</v>
      </c>
      <c r="G7" s="19" t="s">
        <v>180</v>
      </c>
      <c r="H7" s="459" t="s">
        <v>181</v>
      </c>
      <c r="I7" s="460" t="s">
        <v>182</v>
      </c>
      <c r="J7" s="461" t="s">
        <v>183</v>
      </c>
      <c r="K7" s="462" t="s">
        <v>184</v>
      </c>
      <c r="L7" s="17" t="s">
        <v>185</v>
      </c>
      <c r="M7" s="463" t="s">
        <v>186</v>
      </c>
      <c r="N7" s="603"/>
      <c r="O7" s="302"/>
    </row>
    <row r="8" spans="2:21" ht="40" customHeight="1" thickBot="1" x14ac:dyDescent="0.25">
      <c r="B8" s="534" t="s">
        <v>4</v>
      </c>
      <c r="C8" s="535" t="s">
        <v>212</v>
      </c>
      <c r="D8" s="604"/>
      <c r="E8" s="36" t="s">
        <v>220</v>
      </c>
      <c r="F8" s="36" t="s">
        <v>189</v>
      </c>
      <c r="G8" s="36" t="s">
        <v>230</v>
      </c>
      <c r="H8" s="36" t="s">
        <v>191</v>
      </c>
      <c r="I8" s="36" t="s">
        <v>231</v>
      </c>
      <c r="J8" s="36" t="s">
        <v>232</v>
      </c>
      <c r="K8" s="5" t="s">
        <v>233</v>
      </c>
      <c r="L8" s="5" t="s">
        <v>224</v>
      </c>
      <c r="M8" s="5" t="s">
        <v>225</v>
      </c>
      <c r="N8" s="5" t="s">
        <v>234</v>
      </c>
      <c r="O8" s="303"/>
    </row>
    <row r="9" spans="2:21" ht="40" customHeight="1" thickBot="1" x14ac:dyDescent="0.25">
      <c r="B9" s="538" t="s">
        <v>235</v>
      </c>
      <c r="C9" s="539"/>
      <c r="D9" s="539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569"/>
      <c r="R9" s="53"/>
      <c r="S9" s="54" t="s">
        <v>47</v>
      </c>
      <c r="T9" s="54" t="s">
        <v>46</v>
      </c>
      <c r="U9" s="2"/>
    </row>
    <row r="10" spans="2:21" ht="20.25" customHeight="1" thickBot="1" x14ac:dyDescent="0.25">
      <c r="B10" s="470"/>
      <c r="C10" s="543" t="s">
        <v>5</v>
      </c>
      <c r="D10" s="605"/>
      <c r="E10" s="85" t="s">
        <v>56</v>
      </c>
      <c r="F10" s="86" t="s">
        <v>57</v>
      </c>
      <c r="G10" s="86" t="s">
        <v>58</v>
      </c>
      <c r="H10" s="86" t="s">
        <v>59</v>
      </c>
      <c r="I10" s="86" t="s">
        <v>60</v>
      </c>
      <c r="J10" s="86" t="s">
        <v>61</v>
      </c>
      <c r="K10" s="86" t="s">
        <v>62</v>
      </c>
      <c r="L10" s="606" t="s">
        <v>63</v>
      </c>
      <c r="M10" s="606" t="s">
        <v>64</v>
      </c>
      <c r="N10" s="105" t="s">
        <v>199</v>
      </c>
      <c r="O10" s="542"/>
      <c r="R10" s="474" t="s">
        <v>200</v>
      </c>
      <c r="S10" s="65">
        <v>42</v>
      </c>
      <c r="T10" s="65">
        <f>COUNTIF($B$11:$O$100,"Diagn. Per Imm. E Rad.")</f>
        <v>42</v>
      </c>
      <c r="U10" s="2"/>
    </row>
    <row r="11" spans="2:21" ht="20.25" customHeight="1" x14ac:dyDescent="0.2">
      <c r="B11" s="476"/>
      <c r="C11" s="49" t="s">
        <v>12</v>
      </c>
      <c r="D11" s="50">
        <v>45931</v>
      </c>
      <c r="E11" s="493" t="s">
        <v>201</v>
      </c>
      <c r="F11" s="493" t="s">
        <v>201</v>
      </c>
      <c r="G11" s="607" t="s">
        <v>200</v>
      </c>
      <c r="H11" s="607" t="s">
        <v>200</v>
      </c>
      <c r="I11" s="607" t="s">
        <v>200</v>
      </c>
      <c r="J11" s="608"/>
      <c r="K11" s="589" t="s">
        <v>205</v>
      </c>
      <c r="L11" s="589" t="s">
        <v>205</v>
      </c>
      <c r="M11" s="589" t="s">
        <v>205</v>
      </c>
      <c r="N11" s="609"/>
      <c r="O11" s="560"/>
      <c r="R11" s="262" t="s">
        <v>201</v>
      </c>
      <c r="S11" s="65">
        <v>14</v>
      </c>
      <c r="T11" s="65">
        <f>COUNTIF($B$11:$O$100,"Mal. App. Locomotore")</f>
        <v>14</v>
      </c>
      <c r="U11" s="2"/>
    </row>
    <row r="12" spans="2:21" ht="20.25" customHeight="1" x14ac:dyDescent="0.2">
      <c r="B12" s="476"/>
      <c r="C12" s="48" t="s">
        <v>13</v>
      </c>
      <c r="D12" s="51">
        <v>45932</v>
      </c>
      <c r="E12" s="493" t="s">
        <v>201</v>
      </c>
      <c r="F12" s="493" t="s">
        <v>201</v>
      </c>
      <c r="G12" s="482" t="s">
        <v>200</v>
      </c>
      <c r="H12" s="482" t="s">
        <v>200</v>
      </c>
      <c r="I12" s="482" t="s">
        <v>200</v>
      </c>
      <c r="J12" s="287"/>
      <c r="K12" s="491" t="s">
        <v>205</v>
      </c>
      <c r="L12" s="491" t="s">
        <v>205</v>
      </c>
      <c r="M12" s="491" t="s">
        <v>205</v>
      </c>
      <c r="N12" s="610"/>
      <c r="O12" s="560"/>
      <c r="R12" s="477" t="s">
        <v>202</v>
      </c>
      <c r="S12" s="65">
        <v>14</v>
      </c>
      <c r="T12" s="65">
        <f>COUNTIF($B$11:$O$100,"Fisiatria")</f>
        <v>14</v>
      </c>
      <c r="U12" s="2"/>
    </row>
    <row r="13" spans="2:21" ht="20.25" customHeight="1" x14ac:dyDescent="0.2">
      <c r="B13" s="476"/>
      <c r="C13" s="48" t="s">
        <v>14</v>
      </c>
      <c r="D13" s="51">
        <v>45933</v>
      </c>
      <c r="E13" s="493" t="s">
        <v>201</v>
      </c>
      <c r="F13" s="493" t="s">
        <v>201</v>
      </c>
      <c r="G13" s="482" t="s">
        <v>200</v>
      </c>
      <c r="H13" s="482" t="s">
        <v>200</v>
      </c>
      <c r="I13" s="482" t="s">
        <v>200</v>
      </c>
      <c r="J13" s="287"/>
      <c r="K13" s="491" t="s">
        <v>205</v>
      </c>
      <c r="L13" s="491" t="s">
        <v>205</v>
      </c>
      <c r="M13" s="491" t="s">
        <v>205</v>
      </c>
      <c r="N13" s="610"/>
      <c r="O13" s="560"/>
      <c r="R13" s="61" t="s">
        <v>203</v>
      </c>
      <c r="S13" s="65">
        <v>7</v>
      </c>
      <c r="T13" s="65">
        <f>COUNTIF($B$11:$O$100,"Chir. Maxillo-Facc.")</f>
        <v>7</v>
      </c>
      <c r="U13" s="2"/>
    </row>
    <row r="14" spans="2:21" ht="20.25" customHeight="1" x14ac:dyDescent="0.2">
      <c r="B14" s="476"/>
      <c r="C14" s="20" t="s">
        <v>15</v>
      </c>
      <c r="D14" s="56">
        <v>45934</v>
      </c>
      <c r="E14" s="155"/>
      <c r="F14" s="156"/>
      <c r="G14" s="156"/>
      <c r="H14" s="156"/>
      <c r="I14" s="156"/>
      <c r="J14" s="156"/>
      <c r="K14" s="156"/>
      <c r="L14" s="156"/>
      <c r="M14" s="156"/>
      <c r="N14" s="611"/>
      <c r="O14" s="560"/>
      <c r="R14" s="478" t="s">
        <v>204</v>
      </c>
      <c r="S14" s="65">
        <v>7</v>
      </c>
      <c r="T14" s="65">
        <f>COUNTIF($B$11:$O$100,"Chir. Plastica")</f>
        <v>7</v>
      </c>
      <c r="U14" s="2"/>
    </row>
    <row r="15" spans="2:21" ht="20.25" customHeight="1" x14ac:dyDescent="0.2">
      <c r="B15" s="476"/>
      <c r="C15" s="20" t="s">
        <v>17</v>
      </c>
      <c r="D15" s="52">
        <v>45935</v>
      </c>
      <c r="E15" s="155"/>
      <c r="F15" s="156"/>
      <c r="G15" s="156"/>
      <c r="H15" s="156"/>
      <c r="I15" s="156"/>
      <c r="J15" s="156"/>
      <c r="K15" s="156"/>
      <c r="L15" s="156"/>
      <c r="M15" s="156"/>
      <c r="N15" s="611"/>
      <c r="O15" s="560"/>
      <c r="R15" s="479" t="s">
        <v>205</v>
      </c>
      <c r="S15" s="65">
        <v>14</v>
      </c>
      <c r="T15" s="65">
        <f>COUNTIF($B$11:$O$100,"Farmacologia")</f>
        <v>14</v>
      </c>
      <c r="U15" s="2"/>
    </row>
    <row r="16" spans="2:21" ht="20.25" customHeight="1" x14ac:dyDescent="0.2">
      <c r="B16" s="476"/>
      <c r="C16" s="48" t="s">
        <v>6</v>
      </c>
      <c r="D16" s="51">
        <v>45936</v>
      </c>
      <c r="E16" s="272" t="s">
        <v>18</v>
      </c>
      <c r="F16" s="273"/>
      <c r="G16" s="273"/>
      <c r="H16" s="273"/>
      <c r="I16" s="273"/>
      <c r="J16" s="273"/>
      <c r="K16" s="273"/>
      <c r="L16" s="273"/>
      <c r="M16" s="273"/>
      <c r="N16" s="273"/>
      <c r="O16" s="560"/>
      <c r="R16" s="362" t="s">
        <v>206</v>
      </c>
      <c r="S16" s="65">
        <v>14</v>
      </c>
      <c r="T16" s="65">
        <f>COUNTIF($B$11:$O$100,"Med. Interna")</f>
        <v>14</v>
      </c>
      <c r="U16" s="2"/>
    </row>
    <row r="17" spans="2:21" ht="20.25" customHeight="1" x14ac:dyDescent="0.2">
      <c r="B17" s="476"/>
      <c r="C17" s="48" t="s">
        <v>10</v>
      </c>
      <c r="D17" s="55">
        <v>45937</v>
      </c>
      <c r="E17" s="275"/>
      <c r="F17" s="276"/>
      <c r="G17" s="276"/>
      <c r="H17" s="276"/>
      <c r="I17" s="276"/>
      <c r="J17" s="276"/>
      <c r="K17" s="276"/>
      <c r="L17" s="276"/>
      <c r="M17" s="276"/>
      <c r="N17" s="276"/>
      <c r="O17" s="560"/>
      <c r="R17" s="366" t="s">
        <v>207</v>
      </c>
      <c r="S17" s="65">
        <v>49</v>
      </c>
      <c r="T17" s="65">
        <f>COUNTIF($B$11:$O$100,"Igiene")</f>
        <v>49</v>
      </c>
      <c r="U17" s="2"/>
    </row>
    <row r="18" spans="2:21" ht="20.25" customHeight="1" x14ac:dyDescent="0.2">
      <c r="B18" s="476"/>
      <c r="C18" s="48" t="s">
        <v>12</v>
      </c>
      <c r="D18" s="51">
        <v>45938</v>
      </c>
      <c r="E18" s="275"/>
      <c r="F18" s="276"/>
      <c r="G18" s="276"/>
      <c r="H18" s="276"/>
      <c r="I18" s="276"/>
      <c r="J18" s="276"/>
      <c r="K18" s="276"/>
      <c r="L18" s="276"/>
      <c r="M18" s="276"/>
      <c r="N18" s="276"/>
      <c r="O18" s="560"/>
      <c r="R18" s="487" t="s">
        <v>208</v>
      </c>
      <c r="S18" s="65">
        <v>14</v>
      </c>
      <c r="T18" s="65">
        <f>COUNTIF($B$11:$O$100,"Med. del Lavoro")</f>
        <v>14</v>
      </c>
      <c r="U18" s="2"/>
    </row>
    <row r="19" spans="2:21" ht="20.25" customHeight="1" x14ac:dyDescent="0.2">
      <c r="B19" s="476"/>
      <c r="C19" s="48" t="s">
        <v>13</v>
      </c>
      <c r="D19" s="51">
        <v>45939</v>
      </c>
      <c r="E19" s="275"/>
      <c r="F19" s="276"/>
      <c r="G19" s="276"/>
      <c r="H19" s="276"/>
      <c r="I19" s="276"/>
      <c r="J19" s="276"/>
      <c r="K19" s="276"/>
      <c r="L19" s="276"/>
      <c r="M19" s="276"/>
      <c r="N19" s="276"/>
      <c r="O19" s="560"/>
      <c r="R19" s="505" t="s">
        <v>209</v>
      </c>
      <c r="S19" s="65">
        <v>21</v>
      </c>
      <c r="T19" s="65">
        <f>COUNTIF($B$11:$O$100,"Med. Legale")</f>
        <v>21</v>
      </c>
      <c r="U19" s="2"/>
    </row>
    <row r="20" spans="2:21" ht="20.25" customHeight="1" x14ac:dyDescent="0.2">
      <c r="B20" s="476"/>
      <c r="C20" s="48" t="s">
        <v>14</v>
      </c>
      <c r="D20" s="55">
        <v>45940</v>
      </c>
      <c r="E20" s="278"/>
      <c r="F20" s="279"/>
      <c r="G20" s="279"/>
      <c r="H20" s="279"/>
      <c r="I20" s="279"/>
      <c r="J20" s="279"/>
      <c r="K20" s="279"/>
      <c r="L20" s="279"/>
      <c r="M20" s="279"/>
      <c r="N20" s="279"/>
      <c r="O20" s="560"/>
      <c r="R20" s="489" t="s">
        <v>210</v>
      </c>
      <c r="S20" s="65">
        <v>35</v>
      </c>
      <c r="T20" s="65">
        <f>COUNTIF($B$11:$O$100,"Anatomia Patol.")</f>
        <v>35</v>
      </c>
      <c r="U20" s="2"/>
    </row>
    <row r="21" spans="2:21" ht="20.25" customHeight="1" x14ac:dyDescent="0.2">
      <c r="B21" s="476"/>
      <c r="C21" s="20" t="s">
        <v>15</v>
      </c>
      <c r="D21" s="52">
        <v>45941</v>
      </c>
      <c r="E21" s="155"/>
      <c r="F21" s="156"/>
      <c r="G21" s="156"/>
      <c r="H21" s="156"/>
      <c r="I21" s="156"/>
      <c r="J21" s="156"/>
      <c r="K21" s="156"/>
      <c r="L21" s="156"/>
      <c r="M21" s="156"/>
      <c r="N21" s="611"/>
      <c r="O21" s="560"/>
    </row>
    <row r="22" spans="2:21" ht="20.25" customHeight="1" x14ac:dyDescent="0.2">
      <c r="B22" s="476"/>
      <c r="C22" s="20" t="s">
        <v>17</v>
      </c>
      <c r="D22" s="52">
        <v>45942</v>
      </c>
      <c r="E22" s="155"/>
      <c r="F22" s="156"/>
      <c r="G22" s="156"/>
      <c r="H22" s="156"/>
      <c r="I22" s="156"/>
      <c r="J22" s="156"/>
      <c r="K22" s="156"/>
      <c r="L22" s="156"/>
      <c r="M22" s="156"/>
      <c r="N22" s="611"/>
      <c r="O22" s="560"/>
    </row>
    <row r="23" spans="2:21" ht="20.25" customHeight="1" x14ac:dyDescent="0.2">
      <c r="B23" s="476"/>
      <c r="C23" s="48" t="s">
        <v>6</v>
      </c>
      <c r="D23" s="55">
        <v>45943</v>
      </c>
      <c r="E23" s="493" t="s">
        <v>201</v>
      </c>
      <c r="F23" s="493" t="s">
        <v>201</v>
      </c>
      <c r="G23" s="482" t="s">
        <v>200</v>
      </c>
      <c r="H23" s="482" t="s">
        <v>200</v>
      </c>
      <c r="I23" s="482" t="s">
        <v>200</v>
      </c>
      <c r="J23" s="287"/>
      <c r="K23" s="491" t="s">
        <v>205</v>
      </c>
      <c r="L23" s="491" t="s">
        <v>205</v>
      </c>
      <c r="M23" s="491" t="s">
        <v>205</v>
      </c>
      <c r="N23" s="610"/>
      <c r="O23" s="560"/>
    </row>
    <row r="24" spans="2:21" ht="20.25" customHeight="1" x14ac:dyDescent="0.2">
      <c r="B24" s="476"/>
      <c r="C24" s="48" t="s">
        <v>10</v>
      </c>
      <c r="D24" s="51">
        <v>45944</v>
      </c>
      <c r="E24" s="493" t="s">
        <v>201</v>
      </c>
      <c r="F24" s="493" t="s">
        <v>201</v>
      </c>
      <c r="G24" s="493" t="s">
        <v>201</v>
      </c>
      <c r="H24" s="482" t="s">
        <v>200</v>
      </c>
      <c r="I24" s="482" t="s">
        <v>200</v>
      </c>
      <c r="J24" s="287"/>
      <c r="K24" s="491" t="s">
        <v>205</v>
      </c>
      <c r="L24" s="491" t="s">
        <v>205</v>
      </c>
      <c r="N24" s="610"/>
      <c r="O24" s="560"/>
    </row>
    <row r="25" spans="2:21" ht="20.25" customHeight="1" x14ac:dyDescent="0.2">
      <c r="B25" s="476"/>
      <c r="C25" s="48" t="s">
        <v>12</v>
      </c>
      <c r="D25" s="51">
        <v>45945</v>
      </c>
      <c r="E25" s="493" t="s">
        <v>201</v>
      </c>
      <c r="F25" s="493" t="s">
        <v>201</v>
      </c>
      <c r="G25" s="493" t="s">
        <v>201</v>
      </c>
      <c r="H25" s="482" t="s">
        <v>200</v>
      </c>
      <c r="I25" s="482" t="s">
        <v>200</v>
      </c>
      <c r="J25" s="287"/>
      <c r="K25" s="502" t="s">
        <v>204</v>
      </c>
      <c r="L25" s="502" t="s">
        <v>204</v>
      </c>
      <c r="M25" s="502" t="s">
        <v>204</v>
      </c>
      <c r="N25" s="610"/>
      <c r="O25" s="560"/>
    </row>
    <row r="26" spans="2:21" ht="20.25" customHeight="1" x14ac:dyDescent="0.2">
      <c r="B26" s="476"/>
      <c r="C26" s="48" t="s">
        <v>13</v>
      </c>
      <c r="D26" s="55">
        <v>45946</v>
      </c>
      <c r="E26" s="612" t="s">
        <v>207</v>
      </c>
      <c r="F26" s="498" t="s">
        <v>207</v>
      </c>
      <c r="G26" s="498" t="s">
        <v>207</v>
      </c>
      <c r="H26" s="482" t="s">
        <v>200</v>
      </c>
      <c r="I26" s="482" t="s">
        <v>200</v>
      </c>
      <c r="J26" s="24"/>
      <c r="K26" s="24"/>
      <c r="L26" s="502" t="s">
        <v>204</v>
      </c>
      <c r="M26" s="502" t="s">
        <v>204</v>
      </c>
      <c r="N26" s="610"/>
      <c r="O26" s="560"/>
    </row>
    <row r="27" spans="2:21" ht="20.25" customHeight="1" x14ac:dyDescent="0.2">
      <c r="B27" s="476"/>
      <c r="C27" s="48" t="s">
        <v>14</v>
      </c>
      <c r="D27" s="51">
        <v>45947</v>
      </c>
      <c r="E27" s="612" t="s">
        <v>207</v>
      </c>
      <c r="F27" s="498" t="s">
        <v>207</v>
      </c>
      <c r="G27" s="498" t="s">
        <v>207</v>
      </c>
      <c r="H27" s="482" t="s">
        <v>200</v>
      </c>
      <c r="I27" s="482" t="s">
        <v>200</v>
      </c>
      <c r="J27" s="482" t="s">
        <v>200</v>
      </c>
      <c r="K27" s="24"/>
      <c r="L27" s="502" t="s">
        <v>204</v>
      </c>
      <c r="M27" s="502" t="s">
        <v>204</v>
      </c>
      <c r="N27" s="610"/>
      <c r="O27" s="560"/>
    </row>
    <row r="28" spans="2:21" ht="20.25" customHeight="1" x14ac:dyDescent="0.2">
      <c r="B28" s="476"/>
      <c r="C28" s="20" t="s">
        <v>15</v>
      </c>
      <c r="D28" s="52">
        <v>45948</v>
      </c>
      <c r="E28" s="155"/>
      <c r="F28" s="156"/>
      <c r="G28" s="156"/>
      <c r="H28" s="156"/>
      <c r="I28" s="156"/>
      <c r="J28" s="156"/>
      <c r="K28" s="156"/>
      <c r="L28" s="156"/>
      <c r="M28" s="156"/>
      <c r="N28" s="611"/>
      <c r="O28" s="560"/>
    </row>
    <row r="29" spans="2:21" ht="20.25" customHeight="1" x14ac:dyDescent="0.2">
      <c r="B29" s="476"/>
      <c r="C29" s="20" t="s">
        <v>17</v>
      </c>
      <c r="D29" s="56">
        <v>45949</v>
      </c>
      <c r="E29" s="155"/>
      <c r="F29" s="156"/>
      <c r="G29" s="156"/>
      <c r="H29" s="156"/>
      <c r="I29" s="156"/>
      <c r="J29" s="156"/>
      <c r="K29" s="156"/>
      <c r="L29" s="156"/>
      <c r="M29" s="156"/>
      <c r="N29" s="611"/>
      <c r="O29" s="560"/>
    </row>
    <row r="30" spans="2:21" ht="20.25" customHeight="1" x14ac:dyDescent="0.2">
      <c r="B30" s="476"/>
      <c r="C30" s="48" t="s">
        <v>6</v>
      </c>
      <c r="D30" s="51">
        <v>45950</v>
      </c>
      <c r="E30" s="272" t="s">
        <v>18</v>
      </c>
      <c r="F30" s="273"/>
      <c r="G30" s="273"/>
      <c r="H30" s="273"/>
      <c r="I30" s="273"/>
      <c r="J30" s="273"/>
      <c r="K30" s="273"/>
      <c r="L30" s="273"/>
      <c r="M30" s="273"/>
      <c r="N30" s="273"/>
      <c r="O30" s="560"/>
    </row>
    <row r="31" spans="2:21" ht="20.25" customHeight="1" x14ac:dyDescent="0.2">
      <c r="B31" s="476"/>
      <c r="C31" s="48" t="s">
        <v>10</v>
      </c>
      <c r="D31" s="51">
        <v>45951</v>
      </c>
      <c r="E31" s="275"/>
      <c r="F31" s="276"/>
      <c r="G31" s="276"/>
      <c r="H31" s="276"/>
      <c r="I31" s="276"/>
      <c r="J31" s="276"/>
      <c r="K31" s="276"/>
      <c r="L31" s="276"/>
      <c r="M31" s="276"/>
      <c r="N31" s="276"/>
      <c r="O31" s="560"/>
    </row>
    <row r="32" spans="2:21" ht="20.25" customHeight="1" x14ac:dyDescent="0.2">
      <c r="B32" s="476"/>
      <c r="C32" s="48" t="s">
        <v>12</v>
      </c>
      <c r="D32" s="55">
        <v>45952</v>
      </c>
      <c r="E32" s="275"/>
      <c r="F32" s="276"/>
      <c r="G32" s="276"/>
      <c r="H32" s="276"/>
      <c r="I32" s="276"/>
      <c r="J32" s="276"/>
      <c r="K32" s="276"/>
      <c r="L32" s="276"/>
      <c r="M32" s="276"/>
      <c r="N32" s="276"/>
      <c r="O32" s="560"/>
    </row>
    <row r="33" spans="2:15" ht="20.25" customHeight="1" x14ac:dyDescent="0.2">
      <c r="B33" s="476"/>
      <c r="C33" s="48" t="s">
        <v>13</v>
      </c>
      <c r="D33" s="51">
        <v>45953</v>
      </c>
      <c r="E33" s="275"/>
      <c r="F33" s="276"/>
      <c r="G33" s="276"/>
      <c r="H33" s="276"/>
      <c r="I33" s="276"/>
      <c r="J33" s="276"/>
      <c r="K33" s="276"/>
      <c r="L33" s="276"/>
      <c r="M33" s="276"/>
      <c r="N33" s="276"/>
      <c r="O33" s="560"/>
    </row>
    <row r="34" spans="2:15" ht="20.25" customHeight="1" x14ac:dyDescent="0.2">
      <c r="B34" s="476"/>
      <c r="C34" s="48" t="s">
        <v>14</v>
      </c>
      <c r="D34" s="51">
        <v>45954</v>
      </c>
      <c r="E34" s="278"/>
      <c r="F34" s="279"/>
      <c r="G34" s="279"/>
      <c r="H34" s="279"/>
      <c r="I34" s="279"/>
      <c r="J34" s="279"/>
      <c r="K34" s="279"/>
      <c r="L34" s="279"/>
      <c r="M34" s="279"/>
      <c r="N34" s="279"/>
      <c r="O34" s="560"/>
    </row>
    <row r="35" spans="2:15" ht="20.25" customHeight="1" x14ac:dyDescent="0.2">
      <c r="B35" s="476"/>
      <c r="C35" s="20" t="s">
        <v>15</v>
      </c>
      <c r="D35" s="56">
        <v>45955</v>
      </c>
      <c r="E35" s="613"/>
      <c r="F35" s="578"/>
      <c r="G35" s="578"/>
      <c r="H35" s="578"/>
      <c r="I35" s="578"/>
      <c r="J35" s="578"/>
      <c r="K35" s="578"/>
      <c r="L35" s="578"/>
      <c r="M35" s="578"/>
      <c r="N35" s="614"/>
      <c r="O35" s="560"/>
    </row>
    <row r="36" spans="2:15" ht="20.25" customHeight="1" x14ac:dyDescent="0.2">
      <c r="B36" s="476"/>
      <c r="C36" s="20" t="s">
        <v>17</v>
      </c>
      <c r="D36" s="52">
        <v>45956</v>
      </c>
      <c r="E36" s="613"/>
      <c r="F36" s="578"/>
      <c r="G36" s="578"/>
      <c r="H36" s="578"/>
      <c r="I36" s="578"/>
      <c r="J36" s="578"/>
      <c r="K36" s="578"/>
      <c r="L36" s="578"/>
      <c r="M36" s="578"/>
      <c r="N36" s="614"/>
      <c r="O36" s="560"/>
    </row>
    <row r="37" spans="2:15" ht="20.25" customHeight="1" x14ac:dyDescent="0.2">
      <c r="B37" s="476"/>
      <c r="C37" s="48" t="s">
        <v>6</v>
      </c>
      <c r="D37" s="51">
        <v>45957</v>
      </c>
      <c r="E37" s="612" t="s">
        <v>207</v>
      </c>
      <c r="F37" s="498" t="s">
        <v>207</v>
      </c>
      <c r="G37" s="498" t="s">
        <v>207</v>
      </c>
      <c r="H37" s="482" t="s">
        <v>200</v>
      </c>
      <c r="I37" s="482" t="s">
        <v>200</v>
      </c>
      <c r="J37" s="482" t="s">
        <v>200</v>
      </c>
      <c r="K37" s="24"/>
      <c r="L37" s="483" t="s">
        <v>206</v>
      </c>
      <c r="M37" s="483" t="s">
        <v>206</v>
      </c>
      <c r="N37" s="615"/>
      <c r="O37" s="560"/>
    </row>
    <row r="38" spans="2:15" ht="20.25" customHeight="1" x14ac:dyDescent="0.2">
      <c r="B38" s="476"/>
      <c r="C38" s="48" t="s">
        <v>10</v>
      </c>
      <c r="D38" s="55">
        <v>45958</v>
      </c>
      <c r="E38" s="612" t="s">
        <v>207</v>
      </c>
      <c r="F38" s="498" t="s">
        <v>207</v>
      </c>
      <c r="G38" s="498" t="s">
        <v>207</v>
      </c>
      <c r="H38" s="482" t="s">
        <v>200</v>
      </c>
      <c r="I38" s="482" t="s">
        <v>200</v>
      </c>
      <c r="J38" s="482" t="s">
        <v>200</v>
      </c>
      <c r="K38" s="267"/>
      <c r="L38" s="483" t="s">
        <v>206</v>
      </c>
      <c r="M38" s="483" t="s">
        <v>206</v>
      </c>
      <c r="N38" s="615"/>
      <c r="O38" s="560"/>
    </row>
    <row r="39" spans="2:15" ht="20.25" customHeight="1" x14ac:dyDescent="0.2">
      <c r="B39" s="476"/>
      <c r="C39" s="48" t="s">
        <v>12</v>
      </c>
      <c r="D39" s="51">
        <v>45959</v>
      </c>
      <c r="E39" s="612" t="s">
        <v>207</v>
      </c>
      <c r="F39" s="498" t="s">
        <v>207</v>
      </c>
      <c r="G39" s="498" t="s">
        <v>207</v>
      </c>
      <c r="H39" s="482" t="s">
        <v>200</v>
      </c>
      <c r="I39" s="482" t="s">
        <v>200</v>
      </c>
      <c r="J39" s="482" t="s">
        <v>200</v>
      </c>
      <c r="K39" s="267"/>
      <c r="L39" s="483" t="s">
        <v>206</v>
      </c>
      <c r="M39" s="483" t="s">
        <v>206</v>
      </c>
      <c r="N39" s="616"/>
      <c r="O39" s="560"/>
    </row>
    <row r="40" spans="2:15" ht="20.25" customHeight="1" x14ac:dyDescent="0.2">
      <c r="B40" s="476"/>
      <c r="C40" s="48" t="s">
        <v>13</v>
      </c>
      <c r="D40" s="51">
        <v>45960</v>
      </c>
      <c r="E40" s="612" t="s">
        <v>207</v>
      </c>
      <c r="F40" s="498" t="s">
        <v>207</v>
      </c>
      <c r="G40" s="498" t="s">
        <v>207</v>
      </c>
      <c r="H40" s="482" t="s">
        <v>200</v>
      </c>
      <c r="I40" s="482" t="s">
        <v>200</v>
      </c>
      <c r="J40" s="482" t="s">
        <v>200</v>
      </c>
      <c r="K40" s="287"/>
      <c r="L40" s="483" t="s">
        <v>206</v>
      </c>
      <c r="M40" s="483" t="s">
        <v>206</v>
      </c>
      <c r="N40" s="610"/>
      <c r="O40" s="560"/>
    </row>
    <row r="41" spans="2:15" ht="20.25" customHeight="1" x14ac:dyDescent="0.2">
      <c r="B41" s="476"/>
      <c r="C41" s="48" t="s">
        <v>14</v>
      </c>
      <c r="D41" s="55">
        <v>45961</v>
      </c>
      <c r="E41" s="612" t="s">
        <v>207</v>
      </c>
      <c r="F41" s="498" t="s">
        <v>207</v>
      </c>
      <c r="G41" s="498" t="s">
        <v>207</v>
      </c>
      <c r="H41" s="482" t="s">
        <v>200</v>
      </c>
      <c r="I41" s="482" t="s">
        <v>200</v>
      </c>
      <c r="J41" s="482" t="s">
        <v>200</v>
      </c>
      <c r="K41" s="287"/>
      <c r="L41" s="483" t="s">
        <v>206</v>
      </c>
      <c r="M41" s="483" t="s">
        <v>206</v>
      </c>
      <c r="N41" s="610"/>
      <c r="O41" s="560"/>
    </row>
    <row r="42" spans="2:15" ht="20.25" customHeight="1" x14ac:dyDescent="0.2">
      <c r="B42" s="476"/>
      <c r="C42" s="20" t="s">
        <v>15</v>
      </c>
      <c r="D42" s="52">
        <v>45962</v>
      </c>
      <c r="E42" s="613"/>
      <c r="F42" s="578"/>
      <c r="G42" s="578"/>
      <c r="H42" s="578"/>
      <c r="I42" s="578"/>
      <c r="J42" s="578"/>
      <c r="K42" s="578"/>
      <c r="L42" s="578"/>
      <c r="M42" s="578"/>
      <c r="N42" s="614"/>
      <c r="O42" s="560"/>
    </row>
    <row r="43" spans="2:15" ht="20.25" customHeight="1" x14ac:dyDescent="0.2">
      <c r="B43" s="476"/>
      <c r="C43" s="20" t="s">
        <v>17</v>
      </c>
      <c r="D43" s="52">
        <v>45963</v>
      </c>
      <c r="E43" s="613"/>
      <c r="F43" s="578"/>
      <c r="G43" s="578"/>
      <c r="H43" s="578"/>
      <c r="I43" s="578"/>
      <c r="J43" s="578"/>
      <c r="K43" s="578"/>
      <c r="L43" s="578"/>
      <c r="M43" s="578"/>
      <c r="N43" s="614"/>
      <c r="O43" s="560"/>
    </row>
    <row r="44" spans="2:15" ht="20.25" customHeight="1" x14ac:dyDescent="0.2">
      <c r="B44" s="476"/>
      <c r="C44" s="48" t="s">
        <v>6</v>
      </c>
      <c r="D44" s="55">
        <v>45964</v>
      </c>
      <c r="E44" s="272" t="s">
        <v>18</v>
      </c>
      <c r="F44" s="273"/>
      <c r="G44" s="273"/>
      <c r="H44" s="273"/>
      <c r="I44" s="273"/>
      <c r="J44" s="273"/>
      <c r="K44" s="273"/>
      <c r="L44" s="273"/>
      <c r="M44" s="273"/>
      <c r="N44" s="273"/>
      <c r="O44" s="560"/>
    </row>
    <row r="45" spans="2:15" ht="20.25" customHeight="1" x14ac:dyDescent="0.2">
      <c r="B45" s="476"/>
      <c r="C45" s="48" t="s">
        <v>10</v>
      </c>
      <c r="D45" s="51">
        <v>45965</v>
      </c>
      <c r="E45" s="275"/>
      <c r="F45" s="276"/>
      <c r="G45" s="276"/>
      <c r="H45" s="276"/>
      <c r="I45" s="276"/>
      <c r="J45" s="276"/>
      <c r="K45" s="276"/>
      <c r="L45" s="276"/>
      <c r="M45" s="276"/>
      <c r="N45" s="276"/>
      <c r="O45" s="560"/>
    </row>
    <row r="46" spans="2:15" ht="20.25" customHeight="1" x14ac:dyDescent="0.2">
      <c r="B46" s="476"/>
      <c r="C46" s="48" t="s">
        <v>12</v>
      </c>
      <c r="D46" s="51">
        <v>45966</v>
      </c>
      <c r="E46" s="275"/>
      <c r="F46" s="276"/>
      <c r="G46" s="276"/>
      <c r="H46" s="276"/>
      <c r="I46" s="276"/>
      <c r="J46" s="276"/>
      <c r="K46" s="276"/>
      <c r="L46" s="276"/>
      <c r="M46" s="276"/>
      <c r="N46" s="276"/>
      <c r="O46" s="560"/>
    </row>
    <row r="47" spans="2:15" ht="20.25" customHeight="1" x14ac:dyDescent="0.2">
      <c r="B47" s="476"/>
      <c r="C47" s="48" t="s">
        <v>13</v>
      </c>
      <c r="D47" s="55">
        <v>45967</v>
      </c>
      <c r="E47" s="275"/>
      <c r="F47" s="276"/>
      <c r="G47" s="276"/>
      <c r="H47" s="276"/>
      <c r="I47" s="276"/>
      <c r="J47" s="276"/>
      <c r="K47" s="276"/>
      <c r="L47" s="276"/>
      <c r="M47" s="276"/>
      <c r="N47" s="276"/>
      <c r="O47" s="560"/>
    </row>
    <row r="48" spans="2:15" ht="20.25" customHeight="1" x14ac:dyDescent="0.2">
      <c r="B48" s="476"/>
      <c r="C48" s="48" t="s">
        <v>14</v>
      </c>
      <c r="D48" s="51">
        <v>45968</v>
      </c>
      <c r="E48" s="278"/>
      <c r="F48" s="279"/>
      <c r="G48" s="279"/>
      <c r="H48" s="279"/>
      <c r="I48" s="279"/>
      <c r="J48" s="279"/>
      <c r="K48" s="279"/>
      <c r="L48" s="279"/>
      <c r="M48" s="279"/>
      <c r="N48" s="279"/>
      <c r="O48" s="560"/>
    </row>
    <row r="49" spans="2:15" ht="20.25" customHeight="1" x14ac:dyDescent="0.2">
      <c r="B49" s="476"/>
      <c r="C49" s="20" t="s">
        <v>15</v>
      </c>
      <c r="D49" s="52">
        <v>45969</v>
      </c>
      <c r="E49" s="613"/>
      <c r="F49" s="578"/>
      <c r="G49" s="578"/>
      <c r="H49" s="578"/>
      <c r="I49" s="578"/>
      <c r="J49" s="578"/>
      <c r="K49" s="578"/>
      <c r="L49" s="578"/>
      <c r="M49" s="578"/>
      <c r="N49" s="614"/>
      <c r="O49" s="560"/>
    </row>
    <row r="50" spans="2:15" ht="20.25" customHeight="1" x14ac:dyDescent="0.2">
      <c r="B50" s="476"/>
      <c r="C50" s="20" t="s">
        <v>17</v>
      </c>
      <c r="D50" s="56">
        <v>45970</v>
      </c>
      <c r="E50" s="613"/>
      <c r="F50" s="578"/>
      <c r="G50" s="578"/>
      <c r="H50" s="578"/>
      <c r="I50" s="578"/>
      <c r="J50" s="578"/>
      <c r="K50" s="578"/>
      <c r="L50" s="578"/>
      <c r="M50" s="578"/>
      <c r="N50" s="614"/>
      <c r="O50" s="560"/>
    </row>
    <row r="51" spans="2:15" ht="20.25" customHeight="1" x14ac:dyDescent="0.2">
      <c r="B51" s="476"/>
      <c r="C51" s="48" t="s">
        <v>6</v>
      </c>
      <c r="D51" s="51">
        <v>45971</v>
      </c>
      <c r="E51" s="612" t="s">
        <v>207</v>
      </c>
      <c r="F51" s="498" t="s">
        <v>207</v>
      </c>
      <c r="G51" s="498" t="s">
        <v>207</v>
      </c>
      <c r="H51" s="482" t="s">
        <v>200</v>
      </c>
      <c r="I51" s="482" t="s">
        <v>200</v>
      </c>
      <c r="J51" s="482" t="s">
        <v>200</v>
      </c>
      <c r="K51" s="287"/>
      <c r="L51" s="483" t="s">
        <v>206</v>
      </c>
      <c r="M51" s="483" t="s">
        <v>206</v>
      </c>
      <c r="N51" s="610"/>
      <c r="O51" s="560"/>
    </row>
    <row r="52" spans="2:15" ht="20.25" customHeight="1" x14ac:dyDescent="0.2">
      <c r="B52" s="476"/>
      <c r="C52" s="48" t="s">
        <v>10</v>
      </c>
      <c r="D52" s="51">
        <v>45972</v>
      </c>
      <c r="E52" s="612" t="s">
        <v>207</v>
      </c>
      <c r="F52" s="498" t="s">
        <v>207</v>
      </c>
      <c r="G52" s="498" t="s">
        <v>207</v>
      </c>
      <c r="H52" s="482" t="s">
        <v>200</v>
      </c>
      <c r="I52" s="482" t="s">
        <v>200</v>
      </c>
      <c r="J52" s="482" t="s">
        <v>200</v>
      </c>
      <c r="K52" s="24"/>
      <c r="L52" s="483" t="s">
        <v>206</v>
      </c>
      <c r="M52" s="483" t="s">
        <v>206</v>
      </c>
      <c r="N52" s="610"/>
      <c r="O52" s="560"/>
    </row>
    <row r="53" spans="2:15" ht="20.25" customHeight="1" x14ac:dyDescent="0.2">
      <c r="B53" s="476"/>
      <c r="C53" s="48" t="s">
        <v>12</v>
      </c>
      <c r="D53" s="55">
        <v>45973</v>
      </c>
      <c r="E53" s="612" t="s">
        <v>207</v>
      </c>
      <c r="F53" s="498" t="s">
        <v>207</v>
      </c>
      <c r="G53" s="617" t="s">
        <v>207</v>
      </c>
      <c r="H53" s="504" t="s">
        <v>210</v>
      </c>
      <c r="I53" s="504" t="s">
        <v>210</v>
      </c>
      <c r="J53" s="511"/>
      <c r="K53" s="505" t="s">
        <v>209</v>
      </c>
      <c r="L53" s="505" t="s">
        <v>209</v>
      </c>
      <c r="M53" s="505" t="s">
        <v>209</v>
      </c>
      <c r="N53" s="610"/>
      <c r="O53" s="560"/>
    </row>
    <row r="54" spans="2:15" ht="20.25" customHeight="1" x14ac:dyDescent="0.2">
      <c r="B54" s="476"/>
      <c r="C54" s="48" t="s">
        <v>13</v>
      </c>
      <c r="D54" s="51">
        <v>45974</v>
      </c>
      <c r="E54" s="612" t="s">
        <v>207</v>
      </c>
      <c r="F54" s="498" t="s">
        <v>207</v>
      </c>
      <c r="G54" s="617" t="s">
        <v>207</v>
      </c>
      <c r="H54" s="504" t="s">
        <v>210</v>
      </c>
      <c r="I54" s="504" t="s">
        <v>210</v>
      </c>
      <c r="J54" s="511"/>
      <c r="K54" s="505" t="s">
        <v>209</v>
      </c>
      <c r="L54" s="505" t="s">
        <v>209</v>
      </c>
      <c r="M54" s="505" t="s">
        <v>209</v>
      </c>
      <c r="N54" s="610"/>
      <c r="O54" s="560"/>
    </row>
    <row r="55" spans="2:15" ht="20.25" customHeight="1" x14ac:dyDescent="0.2">
      <c r="B55" s="476"/>
      <c r="C55" s="48" t="s">
        <v>14</v>
      </c>
      <c r="D55" s="51">
        <v>45975</v>
      </c>
      <c r="E55" s="612" t="s">
        <v>207</v>
      </c>
      <c r="F55" s="498" t="s">
        <v>207</v>
      </c>
      <c r="G55" s="498" t="s">
        <v>207</v>
      </c>
      <c r="H55" s="504" t="s">
        <v>210</v>
      </c>
      <c r="I55" s="504" t="s">
        <v>210</v>
      </c>
      <c r="J55" s="511"/>
      <c r="K55" s="505" t="s">
        <v>209</v>
      </c>
      <c r="L55" s="505" t="s">
        <v>209</v>
      </c>
      <c r="M55" s="505" t="s">
        <v>209</v>
      </c>
      <c r="N55" s="610"/>
      <c r="O55" s="560"/>
    </row>
    <row r="56" spans="2:15" ht="20.25" customHeight="1" x14ac:dyDescent="0.2">
      <c r="B56" s="476"/>
      <c r="C56" s="20" t="s">
        <v>15</v>
      </c>
      <c r="D56" s="56">
        <v>45976</v>
      </c>
      <c r="E56" s="613"/>
      <c r="F56" s="578"/>
      <c r="G56" s="578"/>
      <c r="H56" s="578"/>
      <c r="I56" s="578"/>
      <c r="J56" s="578"/>
      <c r="K56" s="578"/>
      <c r="L56" s="578"/>
      <c r="M56" s="578"/>
      <c r="N56" s="614"/>
      <c r="O56" s="560"/>
    </row>
    <row r="57" spans="2:15" ht="20.25" customHeight="1" x14ac:dyDescent="0.2">
      <c r="B57" s="476"/>
      <c r="C57" s="20" t="s">
        <v>17</v>
      </c>
      <c r="D57" s="52">
        <v>45977</v>
      </c>
      <c r="E57" s="613"/>
      <c r="F57" s="578"/>
      <c r="G57" s="578"/>
      <c r="H57" s="578"/>
      <c r="I57" s="578"/>
      <c r="J57" s="578"/>
      <c r="K57" s="578"/>
      <c r="L57" s="578"/>
      <c r="M57" s="578"/>
      <c r="N57" s="614"/>
      <c r="O57" s="560"/>
    </row>
    <row r="58" spans="2:15" ht="20.25" customHeight="1" x14ac:dyDescent="0.2">
      <c r="B58" s="476"/>
      <c r="C58" s="48" t="s">
        <v>6</v>
      </c>
      <c r="D58" s="51">
        <v>45978</v>
      </c>
      <c r="E58" s="272" t="s">
        <v>18</v>
      </c>
      <c r="F58" s="273"/>
      <c r="G58" s="273"/>
      <c r="H58" s="273"/>
      <c r="I58" s="273"/>
      <c r="J58" s="273"/>
      <c r="K58" s="273"/>
      <c r="L58" s="273"/>
      <c r="M58" s="273"/>
      <c r="N58" s="273"/>
      <c r="O58" s="560"/>
    </row>
    <row r="59" spans="2:15" ht="20.25" customHeight="1" x14ac:dyDescent="0.2">
      <c r="B59" s="476"/>
      <c r="C59" s="48" t="s">
        <v>10</v>
      </c>
      <c r="D59" s="55">
        <v>45979</v>
      </c>
      <c r="E59" s="275"/>
      <c r="F59" s="276"/>
      <c r="G59" s="276"/>
      <c r="H59" s="276"/>
      <c r="I59" s="276"/>
      <c r="J59" s="276"/>
      <c r="K59" s="276"/>
      <c r="L59" s="276"/>
      <c r="M59" s="276"/>
      <c r="N59" s="276"/>
      <c r="O59" s="560"/>
    </row>
    <row r="60" spans="2:15" ht="20.25" customHeight="1" x14ac:dyDescent="0.2">
      <c r="B60" s="476"/>
      <c r="C60" s="48" t="s">
        <v>12</v>
      </c>
      <c r="D60" s="51">
        <v>45980</v>
      </c>
      <c r="E60" s="275"/>
      <c r="F60" s="276"/>
      <c r="G60" s="276"/>
      <c r="H60" s="276"/>
      <c r="I60" s="276"/>
      <c r="J60" s="276"/>
      <c r="K60" s="276"/>
      <c r="L60" s="276"/>
      <c r="M60" s="276"/>
      <c r="N60" s="276"/>
      <c r="O60" s="560"/>
    </row>
    <row r="61" spans="2:15" ht="20.25" customHeight="1" x14ac:dyDescent="0.2">
      <c r="B61" s="476"/>
      <c r="C61" s="48" t="s">
        <v>13</v>
      </c>
      <c r="D61" s="51">
        <v>45981</v>
      </c>
      <c r="E61" s="275"/>
      <c r="F61" s="276"/>
      <c r="G61" s="276"/>
      <c r="H61" s="276"/>
      <c r="I61" s="276"/>
      <c r="J61" s="276"/>
      <c r="K61" s="276"/>
      <c r="L61" s="276"/>
      <c r="M61" s="276"/>
      <c r="N61" s="276"/>
      <c r="O61" s="560"/>
    </row>
    <row r="62" spans="2:15" ht="20.25" customHeight="1" x14ac:dyDescent="0.2">
      <c r="B62" s="476"/>
      <c r="C62" s="48" t="s">
        <v>14</v>
      </c>
      <c r="D62" s="55">
        <v>45982</v>
      </c>
      <c r="E62" s="278"/>
      <c r="F62" s="279"/>
      <c r="G62" s="279"/>
      <c r="H62" s="279"/>
      <c r="I62" s="279"/>
      <c r="J62" s="279"/>
      <c r="K62" s="279"/>
      <c r="L62" s="279"/>
      <c r="M62" s="279"/>
      <c r="N62" s="279"/>
      <c r="O62" s="560"/>
    </row>
    <row r="63" spans="2:15" ht="20.25" customHeight="1" x14ac:dyDescent="0.2">
      <c r="B63" s="476"/>
      <c r="C63" s="20" t="s">
        <v>15</v>
      </c>
      <c r="D63" s="52">
        <v>45983</v>
      </c>
      <c r="E63" s="613"/>
      <c r="F63" s="578"/>
      <c r="G63" s="578"/>
      <c r="H63" s="578"/>
      <c r="I63" s="578"/>
      <c r="J63" s="578"/>
      <c r="K63" s="578"/>
      <c r="L63" s="578"/>
      <c r="M63" s="578"/>
      <c r="N63" s="614"/>
      <c r="O63" s="560"/>
    </row>
    <row r="64" spans="2:15" ht="20.25" customHeight="1" x14ac:dyDescent="0.2">
      <c r="B64" s="476"/>
      <c r="C64" s="20" t="s">
        <v>17</v>
      </c>
      <c r="D64" s="52">
        <v>45984</v>
      </c>
      <c r="E64" s="613"/>
      <c r="F64" s="578"/>
      <c r="G64" s="578"/>
      <c r="H64" s="578"/>
      <c r="I64" s="578"/>
      <c r="J64" s="578"/>
      <c r="K64" s="578"/>
      <c r="L64" s="578"/>
      <c r="M64" s="578"/>
      <c r="N64" s="614"/>
      <c r="O64" s="560"/>
    </row>
    <row r="65" spans="2:15" ht="20.25" customHeight="1" x14ac:dyDescent="0.2">
      <c r="B65" s="476"/>
      <c r="C65" s="48" t="s">
        <v>6</v>
      </c>
      <c r="D65" s="55">
        <v>45985</v>
      </c>
      <c r="E65" s="612" t="s">
        <v>207</v>
      </c>
      <c r="F65" s="498" t="s">
        <v>207</v>
      </c>
      <c r="G65" s="498" t="s">
        <v>207</v>
      </c>
      <c r="H65" s="504" t="s">
        <v>210</v>
      </c>
      <c r="I65" s="504" t="s">
        <v>210</v>
      </c>
      <c r="K65" s="505" t="s">
        <v>209</v>
      </c>
      <c r="L65" s="505" t="s">
        <v>209</v>
      </c>
      <c r="M65" s="505" t="s">
        <v>209</v>
      </c>
      <c r="N65" s="618"/>
      <c r="O65" s="560"/>
    </row>
    <row r="66" spans="2:15" ht="20.25" customHeight="1" x14ac:dyDescent="0.2">
      <c r="B66" s="476"/>
      <c r="C66" s="48" t="s">
        <v>10</v>
      </c>
      <c r="D66" s="51">
        <v>45986</v>
      </c>
      <c r="E66" s="612" t="s">
        <v>207</v>
      </c>
      <c r="F66" s="498" t="s">
        <v>207</v>
      </c>
      <c r="G66" s="498" t="s">
        <v>207</v>
      </c>
      <c r="H66" s="504" t="s">
        <v>210</v>
      </c>
      <c r="I66" s="504" t="s">
        <v>210</v>
      </c>
      <c r="J66" s="267"/>
      <c r="K66" s="505" t="s">
        <v>209</v>
      </c>
      <c r="L66" s="505" t="s">
        <v>209</v>
      </c>
      <c r="M66" s="505" t="s">
        <v>209</v>
      </c>
      <c r="N66" s="618"/>
      <c r="O66" s="560"/>
    </row>
    <row r="67" spans="2:15" ht="20.25" customHeight="1" x14ac:dyDescent="0.2">
      <c r="B67" s="476"/>
      <c r="C67" s="48" t="s">
        <v>12</v>
      </c>
      <c r="D67" s="51">
        <v>45987</v>
      </c>
      <c r="E67" s="612" t="s">
        <v>207</v>
      </c>
      <c r="F67" s="498" t="s">
        <v>207</v>
      </c>
      <c r="G67" s="498" t="s">
        <v>207</v>
      </c>
      <c r="H67" s="504" t="s">
        <v>210</v>
      </c>
      <c r="I67" s="504" t="s">
        <v>210</v>
      </c>
      <c r="J67" s="267"/>
      <c r="K67" s="505" t="s">
        <v>209</v>
      </c>
      <c r="L67" s="505" t="s">
        <v>209</v>
      </c>
      <c r="M67" s="505" t="s">
        <v>209</v>
      </c>
      <c r="N67" s="618"/>
      <c r="O67" s="560"/>
    </row>
    <row r="68" spans="2:15" ht="20.25" customHeight="1" x14ac:dyDescent="0.2">
      <c r="B68" s="476"/>
      <c r="C68" s="48" t="s">
        <v>13</v>
      </c>
      <c r="D68" s="55">
        <v>45988</v>
      </c>
      <c r="E68" s="612" t="s">
        <v>207</v>
      </c>
      <c r="F68" s="617" t="s">
        <v>207</v>
      </c>
      <c r="G68" s="504" t="s">
        <v>210</v>
      </c>
      <c r="H68" s="504" t="s">
        <v>210</v>
      </c>
      <c r="I68" s="504" t="s">
        <v>210</v>
      </c>
      <c r="J68" s="24"/>
      <c r="K68" s="505" t="s">
        <v>209</v>
      </c>
      <c r="L68" s="505" t="s">
        <v>209</v>
      </c>
      <c r="M68" s="505" t="s">
        <v>209</v>
      </c>
      <c r="N68" s="618"/>
      <c r="O68" s="560"/>
    </row>
    <row r="69" spans="2:15" ht="20.25" customHeight="1" x14ac:dyDescent="0.2">
      <c r="B69" s="476"/>
      <c r="C69" s="48" t="s">
        <v>14</v>
      </c>
      <c r="D69" s="51">
        <v>45989</v>
      </c>
      <c r="E69" s="612" t="s">
        <v>207</v>
      </c>
      <c r="F69" s="617" t="s">
        <v>207</v>
      </c>
      <c r="G69" s="504" t="s">
        <v>210</v>
      </c>
      <c r="H69" s="504" t="s">
        <v>210</v>
      </c>
      <c r="I69" s="504" t="s">
        <v>210</v>
      </c>
      <c r="J69" s="24"/>
      <c r="K69" s="507" t="s">
        <v>208</v>
      </c>
      <c r="L69" s="507" t="s">
        <v>208</v>
      </c>
      <c r="N69" s="618"/>
      <c r="O69" s="560"/>
    </row>
    <row r="70" spans="2:15" ht="20.25" customHeight="1" x14ac:dyDescent="0.2">
      <c r="B70" s="476"/>
      <c r="C70" s="20" t="s">
        <v>15</v>
      </c>
      <c r="D70" s="52">
        <v>45990</v>
      </c>
      <c r="E70" s="155"/>
      <c r="F70" s="156"/>
      <c r="G70" s="156"/>
      <c r="H70" s="156"/>
      <c r="I70" s="156"/>
      <c r="J70" s="156"/>
      <c r="K70" s="156"/>
      <c r="L70" s="156"/>
      <c r="M70" s="156"/>
      <c r="N70" s="611"/>
      <c r="O70" s="560"/>
    </row>
    <row r="71" spans="2:15" ht="20.25" customHeight="1" x14ac:dyDescent="0.2">
      <c r="B71" s="476"/>
      <c r="C71" s="20" t="s">
        <v>17</v>
      </c>
      <c r="D71" s="56">
        <v>45991</v>
      </c>
      <c r="E71" s="155"/>
      <c r="F71" s="156"/>
      <c r="G71" s="156"/>
      <c r="H71" s="156"/>
      <c r="I71" s="156"/>
      <c r="J71" s="156"/>
      <c r="K71" s="156"/>
      <c r="L71" s="156"/>
      <c r="M71" s="156"/>
      <c r="N71" s="611"/>
      <c r="O71" s="560"/>
    </row>
    <row r="72" spans="2:15" ht="20.25" customHeight="1" x14ac:dyDescent="0.2">
      <c r="B72" s="476"/>
      <c r="C72" s="48" t="s">
        <v>6</v>
      </c>
      <c r="D72" s="51">
        <v>45992</v>
      </c>
      <c r="E72" s="272" t="s">
        <v>18</v>
      </c>
      <c r="F72" s="273"/>
      <c r="G72" s="273"/>
      <c r="H72" s="273"/>
      <c r="I72" s="273"/>
      <c r="J72" s="273"/>
      <c r="K72" s="273"/>
      <c r="L72" s="273"/>
      <c r="M72" s="273"/>
      <c r="N72" s="273"/>
      <c r="O72" s="560"/>
    </row>
    <row r="73" spans="2:15" ht="20.25" customHeight="1" x14ac:dyDescent="0.2">
      <c r="B73" s="476"/>
      <c r="C73" s="48" t="s">
        <v>10</v>
      </c>
      <c r="D73" s="51">
        <v>45993</v>
      </c>
      <c r="E73" s="275"/>
      <c r="F73" s="276"/>
      <c r="G73" s="276"/>
      <c r="H73" s="276"/>
      <c r="I73" s="276"/>
      <c r="J73" s="276"/>
      <c r="K73" s="276"/>
      <c r="L73" s="276"/>
      <c r="M73" s="276"/>
      <c r="N73" s="276"/>
      <c r="O73" s="560"/>
    </row>
    <row r="74" spans="2:15" ht="20.25" customHeight="1" x14ac:dyDescent="0.2">
      <c r="B74" s="476"/>
      <c r="C74" s="48" t="s">
        <v>12</v>
      </c>
      <c r="D74" s="55">
        <v>45994</v>
      </c>
      <c r="E74" s="275"/>
      <c r="F74" s="276"/>
      <c r="G74" s="276"/>
      <c r="H74" s="276"/>
      <c r="I74" s="276"/>
      <c r="J74" s="276"/>
      <c r="K74" s="276"/>
      <c r="L74" s="276"/>
      <c r="M74" s="276"/>
      <c r="N74" s="276"/>
      <c r="O74" s="560"/>
    </row>
    <row r="75" spans="2:15" ht="20.25" customHeight="1" x14ac:dyDescent="0.2">
      <c r="B75" s="476"/>
      <c r="C75" s="48" t="s">
        <v>13</v>
      </c>
      <c r="D75" s="51">
        <v>45995</v>
      </c>
      <c r="E75" s="275"/>
      <c r="F75" s="276"/>
      <c r="G75" s="276"/>
      <c r="H75" s="276"/>
      <c r="I75" s="276"/>
      <c r="J75" s="276"/>
      <c r="K75" s="276"/>
      <c r="L75" s="276"/>
      <c r="M75" s="276"/>
      <c r="N75" s="276"/>
      <c r="O75" s="560"/>
    </row>
    <row r="76" spans="2:15" ht="20.25" customHeight="1" x14ac:dyDescent="0.2">
      <c r="B76" s="476"/>
      <c r="C76" s="48" t="s">
        <v>14</v>
      </c>
      <c r="D76" s="51">
        <v>45996</v>
      </c>
      <c r="E76" s="278"/>
      <c r="F76" s="279"/>
      <c r="G76" s="279"/>
      <c r="H76" s="279"/>
      <c r="I76" s="279"/>
      <c r="J76" s="279"/>
      <c r="K76" s="279"/>
      <c r="L76" s="279"/>
      <c r="M76" s="279"/>
      <c r="N76" s="279"/>
      <c r="O76" s="560"/>
    </row>
    <row r="77" spans="2:15" ht="20.25" customHeight="1" x14ac:dyDescent="0.2">
      <c r="B77" s="476"/>
      <c r="C77" s="20" t="s">
        <v>15</v>
      </c>
      <c r="D77" s="56">
        <v>45997</v>
      </c>
      <c r="E77" s="155"/>
      <c r="F77" s="156"/>
      <c r="G77" s="156"/>
      <c r="H77" s="156"/>
      <c r="I77" s="156"/>
      <c r="J77" s="156"/>
      <c r="K77" s="156"/>
      <c r="L77" s="156"/>
      <c r="M77" s="156"/>
      <c r="N77" s="611"/>
      <c r="O77" s="560"/>
    </row>
    <row r="78" spans="2:15" ht="20.25" customHeight="1" x14ac:dyDescent="0.2">
      <c r="B78" s="476"/>
      <c r="C78" s="20" t="s">
        <v>17</v>
      </c>
      <c r="D78" s="52">
        <v>45998</v>
      </c>
      <c r="E78" s="155"/>
      <c r="F78" s="156"/>
      <c r="G78" s="156"/>
      <c r="H78" s="156"/>
      <c r="I78" s="156"/>
      <c r="J78" s="156"/>
      <c r="K78" s="156"/>
      <c r="L78" s="156"/>
      <c r="M78" s="156"/>
      <c r="N78" s="611"/>
      <c r="O78" s="560"/>
    </row>
    <row r="79" spans="2:15" ht="20.25" customHeight="1" thickBot="1" x14ac:dyDescent="0.25">
      <c r="B79" s="476"/>
      <c r="C79" s="20" t="s">
        <v>6</v>
      </c>
      <c r="D79" s="52">
        <v>45999</v>
      </c>
      <c r="E79" s="155"/>
      <c r="F79" s="156"/>
      <c r="G79" s="156"/>
      <c r="H79" s="156"/>
      <c r="I79" s="156"/>
      <c r="J79" s="156"/>
      <c r="K79" s="156"/>
      <c r="L79" s="156"/>
      <c r="M79" s="156"/>
      <c r="N79" s="611"/>
      <c r="O79" s="560"/>
    </row>
    <row r="80" spans="2:15" ht="40" customHeight="1" thickBot="1" x14ac:dyDescent="0.25">
      <c r="B80" s="476"/>
      <c r="C80" s="585" t="s">
        <v>236</v>
      </c>
      <c r="D80" s="619"/>
      <c r="E80" s="619"/>
      <c r="F80" s="619"/>
      <c r="G80" s="619"/>
      <c r="H80" s="619"/>
      <c r="I80" s="619"/>
      <c r="J80" s="619"/>
      <c r="K80" s="619"/>
      <c r="L80" s="619"/>
      <c r="M80" s="619"/>
      <c r="N80" s="619"/>
      <c r="O80" s="560"/>
    </row>
    <row r="81" spans="2:15" ht="20.25" customHeight="1" x14ac:dyDescent="0.2">
      <c r="B81" s="476"/>
      <c r="C81" s="49" t="s">
        <v>10</v>
      </c>
      <c r="D81" s="50">
        <v>46000</v>
      </c>
      <c r="E81" s="480" t="s">
        <v>202</v>
      </c>
      <c r="F81" s="481" t="s">
        <v>202</v>
      </c>
      <c r="G81" s="481" t="s">
        <v>202</v>
      </c>
      <c r="H81" s="504" t="s">
        <v>210</v>
      </c>
      <c r="I81" s="504" t="s">
        <v>210</v>
      </c>
      <c r="J81" s="548"/>
      <c r="K81" s="507" t="s">
        <v>208</v>
      </c>
      <c r="L81" s="507" t="s">
        <v>208</v>
      </c>
      <c r="M81" s="24"/>
      <c r="N81" s="620"/>
      <c r="O81" s="560"/>
    </row>
    <row r="82" spans="2:15" ht="20.25" customHeight="1" x14ac:dyDescent="0.2">
      <c r="B82" s="476"/>
      <c r="C82" s="48" t="s">
        <v>12</v>
      </c>
      <c r="D82" s="51">
        <v>46001</v>
      </c>
      <c r="E82" s="480" t="s">
        <v>202</v>
      </c>
      <c r="F82" s="481" t="s">
        <v>202</v>
      </c>
      <c r="G82" s="481" t="s">
        <v>202</v>
      </c>
      <c r="H82" s="504" t="s">
        <v>210</v>
      </c>
      <c r="I82" s="504" t="s">
        <v>210</v>
      </c>
      <c r="J82" s="548"/>
      <c r="K82" s="507" t="s">
        <v>208</v>
      </c>
      <c r="L82" s="507" t="s">
        <v>208</v>
      </c>
      <c r="M82" s="24"/>
      <c r="N82" s="620"/>
      <c r="O82" s="560"/>
    </row>
    <row r="83" spans="2:15" ht="20.25" customHeight="1" x14ac:dyDescent="0.2">
      <c r="B83" s="476"/>
      <c r="C83" s="48" t="s">
        <v>13</v>
      </c>
      <c r="D83" s="51">
        <v>46002</v>
      </c>
      <c r="E83" s="480" t="s">
        <v>202</v>
      </c>
      <c r="F83" s="481" t="s">
        <v>202</v>
      </c>
      <c r="G83" s="481" t="s">
        <v>202</v>
      </c>
      <c r="H83" s="504" t="s">
        <v>210</v>
      </c>
      <c r="I83" s="504" t="s">
        <v>210</v>
      </c>
      <c r="J83" s="548"/>
      <c r="K83" s="507" t="s">
        <v>208</v>
      </c>
      <c r="L83" s="507" t="s">
        <v>208</v>
      </c>
      <c r="M83" s="24"/>
      <c r="N83" s="620"/>
      <c r="O83" s="560"/>
    </row>
    <row r="84" spans="2:15" ht="20.25" customHeight="1" x14ac:dyDescent="0.2">
      <c r="B84" s="476"/>
      <c r="C84" s="48" t="s">
        <v>14</v>
      </c>
      <c r="D84" s="51">
        <v>46003</v>
      </c>
      <c r="E84" s="480" t="s">
        <v>202</v>
      </c>
      <c r="F84" s="481" t="s">
        <v>202</v>
      </c>
      <c r="G84" s="481" t="s">
        <v>202</v>
      </c>
      <c r="H84" s="504" t="s">
        <v>210</v>
      </c>
      <c r="I84" s="504" t="s">
        <v>210</v>
      </c>
      <c r="J84" s="548"/>
      <c r="K84" s="507" t="s">
        <v>208</v>
      </c>
      <c r="L84" s="507" t="s">
        <v>208</v>
      </c>
      <c r="M84" s="24"/>
      <c r="N84" s="621"/>
      <c r="O84" s="560"/>
    </row>
    <row r="85" spans="2:15" ht="20.25" customHeight="1" x14ac:dyDescent="0.2">
      <c r="B85" s="476"/>
      <c r="C85" s="35" t="s">
        <v>15</v>
      </c>
      <c r="D85" s="56">
        <v>46004</v>
      </c>
      <c r="E85" s="417"/>
      <c r="F85" s="156"/>
      <c r="G85" s="156"/>
      <c r="H85" s="156"/>
      <c r="I85" s="156"/>
      <c r="J85" s="156"/>
      <c r="K85" s="156"/>
      <c r="L85" s="156"/>
      <c r="M85" s="156"/>
      <c r="N85" s="611"/>
      <c r="O85" s="560"/>
    </row>
    <row r="86" spans="2:15" ht="20.25" customHeight="1" thickBot="1" x14ac:dyDescent="0.25">
      <c r="B86" s="476"/>
      <c r="C86" s="69" t="s">
        <v>17</v>
      </c>
      <c r="D86" s="448">
        <v>46005</v>
      </c>
      <c r="E86" s="441"/>
      <c r="F86" s="172"/>
      <c r="G86" s="172"/>
      <c r="H86" s="172"/>
      <c r="I86" s="172"/>
      <c r="J86" s="172"/>
      <c r="K86" s="172"/>
      <c r="L86" s="172"/>
      <c r="M86" s="172"/>
      <c r="N86" s="622"/>
      <c r="O86" s="560"/>
    </row>
    <row r="87" spans="2:15" ht="20.25" customHeight="1" x14ac:dyDescent="0.2">
      <c r="B87" s="476"/>
      <c r="C87" s="556" t="s">
        <v>51</v>
      </c>
      <c r="D87" s="515"/>
      <c r="E87" s="515"/>
      <c r="F87" s="515"/>
      <c r="G87" s="515"/>
      <c r="H87" s="515"/>
      <c r="I87" s="515"/>
      <c r="J87" s="515"/>
      <c r="K87" s="515"/>
      <c r="L87" s="515"/>
      <c r="M87" s="515"/>
      <c r="N87" s="515"/>
      <c r="O87" s="560"/>
    </row>
    <row r="88" spans="2:15" ht="20.25" customHeight="1" thickBot="1" x14ac:dyDescent="0.25">
      <c r="B88" s="476"/>
      <c r="C88" s="557"/>
      <c r="D88" s="517"/>
      <c r="E88" s="517"/>
      <c r="F88" s="517"/>
      <c r="G88" s="517"/>
      <c r="H88" s="517"/>
      <c r="I88" s="517"/>
      <c r="J88" s="517"/>
      <c r="K88" s="517"/>
      <c r="L88" s="517"/>
      <c r="M88" s="517"/>
      <c r="N88" s="517"/>
      <c r="O88" s="560"/>
    </row>
    <row r="89" spans="2:15" ht="20.25" customHeight="1" x14ac:dyDescent="0.2">
      <c r="B89" s="476"/>
      <c r="C89" s="6" t="s">
        <v>12</v>
      </c>
      <c r="D89" s="409">
        <v>46029</v>
      </c>
      <c r="E89" s="572" t="s">
        <v>202</v>
      </c>
      <c r="F89" s="572" t="s">
        <v>202</v>
      </c>
      <c r="G89" s="504" t="s">
        <v>210</v>
      </c>
      <c r="H89" s="504" t="s">
        <v>210</v>
      </c>
      <c r="I89" s="504" t="s">
        <v>210</v>
      </c>
      <c r="K89" s="496" t="s">
        <v>203</v>
      </c>
      <c r="L89" s="496" t="s">
        <v>203</v>
      </c>
      <c r="M89" s="496" t="s">
        <v>203</v>
      </c>
      <c r="O89" s="560"/>
    </row>
    <row r="90" spans="2:15" ht="20.25" customHeight="1" x14ac:dyDescent="0.2">
      <c r="B90" s="476"/>
      <c r="C90" s="12" t="s">
        <v>13</v>
      </c>
      <c r="D90" s="430">
        <v>46030</v>
      </c>
      <c r="E90" s="507" t="s">
        <v>208</v>
      </c>
      <c r="F90" s="507" t="s">
        <v>208</v>
      </c>
      <c r="G90" s="504" t="s">
        <v>210</v>
      </c>
      <c r="H90" s="504" t="s">
        <v>210</v>
      </c>
      <c r="I90" s="504" t="s">
        <v>210</v>
      </c>
      <c r="J90" s="598"/>
      <c r="K90" s="496" t="s">
        <v>203</v>
      </c>
      <c r="L90" s="496" t="s">
        <v>203</v>
      </c>
      <c r="M90" s="24"/>
      <c r="N90" s="82"/>
      <c r="O90" s="560"/>
    </row>
    <row r="91" spans="2:15" ht="20.25" customHeight="1" x14ac:dyDescent="0.2">
      <c r="B91" s="476"/>
      <c r="C91" s="12" t="s">
        <v>14</v>
      </c>
      <c r="D91" s="430">
        <v>46031</v>
      </c>
      <c r="E91" s="507" t="s">
        <v>208</v>
      </c>
      <c r="F91" s="507" t="s">
        <v>208</v>
      </c>
      <c r="G91" s="504" t="s">
        <v>210</v>
      </c>
      <c r="H91" s="504" t="s">
        <v>210</v>
      </c>
      <c r="I91" s="504" t="s">
        <v>210</v>
      </c>
      <c r="J91" s="598"/>
      <c r="K91" s="496" t="s">
        <v>203</v>
      </c>
      <c r="L91" s="496" t="s">
        <v>203</v>
      </c>
      <c r="M91" s="24"/>
      <c r="N91" s="46"/>
      <c r="O91" s="560"/>
    </row>
    <row r="92" spans="2:15" ht="20.25" customHeight="1" x14ac:dyDescent="0.2">
      <c r="B92" s="476"/>
      <c r="C92" s="20" t="s">
        <v>15</v>
      </c>
      <c r="D92" s="52">
        <v>46032</v>
      </c>
      <c r="E92" s="417"/>
      <c r="F92" s="156"/>
      <c r="G92" s="156"/>
      <c r="H92" s="156"/>
      <c r="I92" s="156"/>
      <c r="J92" s="156"/>
      <c r="K92" s="156"/>
      <c r="L92" s="156"/>
      <c r="M92" s="156"/>
      <c r="N92" s="611"/>
      <c r="O92" s="560"/>
    </row>
    <row r="93" spans="2:15" ht="20.25" customHeight="1" x14ac:dyDescent="0.2">
      <c r="B93" s="476"/>
      <c r="C93" s="20" t="s">
        <v>17</v>
      </c>
      <c r="D93" s="52">
        <v>46033</v>
      </c>
      <c r="E93" s="155"/>
      <c r="F93" s="156"/>
      <c r="G93" s="156"/>
      <c r="H93" s="156"/>
      <c r="I93" s="156"/>
      <c r="J93" s="156"/>
      <c r="K93" s="156"/>
      <c r="L93" s="156"/>
      <c r="M93" s="156"/>
      <c r="N93" s="611"/>
      <c r="O93" s="560"/>
    </row>
    <row r="94" spans="2:15" ht="20.25" customHeight="1" x14ac:dyDescent="0.2">
      <c r="B94" s="476"/>
      <c r="C94" s="12" t="s">
        <v>6</v>
      </c>
      <c r="D94" s="623">
        <v>46034</v>
      </c>
      <c r="E94" s="272" t="s">
        <v>18</v>
      </c>
      <c r="F94" s="273"/>
      <c r="G94" s="273"/>
      <c r="H94" s="273"/>
      <c r="I94" s="273"/>
      <c r="J94" s="273"/>
      <c r="K94" s="273"/>
      <c r="L94" s="273"/>
      <c r="M94" s="273"/>
      <c r="N94" s="273"/>
      <c r="O94" s="560"/>
    </row>
    <row r="95" spans="2:15" ht="20.25" customHeight="1" x14ac:dyDescent="0.2">
      <c r="B95" s="476"/>
      <c r="C95" s="12" t="s">
        <v>10</v>
      </c>
      <c r="D95" s="623">
        <v>46035</v>
      </c>
      <c r="E95" s="275"/>
      <c r="F95" s="276"/>
      <c r="G95" s="276"/>
      <c r="H95" s="276"/>
      <c r="I95" s="276"/>
      <c r="J95" s="276"/>
      <c r="K95" s="276"/>
      <c r="L95" s="276"/>
      <c r="M95" s="276"/>
      <c r="N95" s="276"/>
      <c r="O95" s="560"/>
    </row>
    <row r="96" spans="2:15" ht="20.25" customHeight="1" x14ac:dyDescent="0.2">
      <c r="B96" s="476"/>
      <c r="C96" s="12" t="s">
        <v>12</v>
      </c>
      <c r="D96" s="623">
        <v>46036</v>
      </c>
      <c r="E96" s="275"/>
      <c r="F96" s="276"/>
      <c r="G96" s="276"/>
      <c r="H96" s="276"/>
      <c r="I96" s="276"/>
      <c r="J96" s="276"/>
      <c r="K96" s="276"/>
      <c r="L96" s="276"/>
      <c r="M96" s="276"/>
      <c r="N96" s="276"/>
      <c r="O96" s="560"/>
    </row>
    <row r="97" spans="2:15" ht="20.25" customHeight="1" x14ac:dyDescent="0.2">
      <c r="B97" s="476"/>
      <c r="C97" s="12" t="s">
        <v>13</v>
      </c>
      <c r="D97" s="623">
        <v>46037</v>
      </c>
      <c r="E97" s="275"/>
      <c r="F97" s="276"/>
      <c r="G97" s="276"/>
      <c r="H97" s="276"/>
      <c r="I97" s="276"/>
      <c r="J97" s="276"/>
      <c r="K97" s="276"/>
      <c r="L97" s="276"/>
      <c r="M97" s="276"/>
      <c r="N97" s="276"/>
      <c r="O97" s="560"/>
    </row>
    <row r="98" spans="2:15" ht="20.25" customHeight="1" thickBot="1" x14ac:dyDescent="0.25">
      <c r="B98" s="476"/>
      <c r="C98" s="418" t="s">
        <v>14</v>
      </c>
      <c r="D98" s="624">
        <v>46038</v>
      </c>
      <c r="E98" s="278"/>
      <c r="F98" s="279"/>
      <c r="G98" s="279"/>
      <c r="H98" s="279"/>
      <c r="I98" s="279"/>
      <c r="J98" s="279"/>
      <c r="K98" s="279"/>
      <c r="L98" s="279"/>
      <c r="M98" s="279"/>
      <c r="N98" s="279"/>
      <c r="O98" s="560"/>
    </row>
    <row r="99" spans="2:15" ht="20.25" customHeight="1" x14ac:dyDescent="0.2">
      <c r="B99" s="476"/>
      <c r="C99" s="165" t="s">
        <v>54</v>
      </c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560"/>
    </row>
    <row r="100" spans="2:15" ht="20.25" customHeight="1" thickBot="1" x14ac:dyDescent="0.25">
      <c r="B100" s="523"/>
      <c r="C100" s="168"/>
      <c r="D100" s="169"/>
      <c r="E100" s="169"/>
      <c r="F100" s="169"/>
      <c r="G100" s="169"/>
      <c r="H100" s="169"/>
      <c r="I100" s="169"/>
      <c r="J100" s="169"/>
      <c r="K100" s="169"/>
      <c r="L100" s="169"/>
      <c r="M100" s="169"/>
      <c r="N100" s="169"/>
      <c r="O100" s="561"/>
    </row>
  </sheetData>
  <mergeCells count="49">
    <mergeCell ref="C87:N88"/>
    <mergeCell ref="E92:N92"/>
    <mergeCell ref="E93:N93"/>
    <mergeCell ref="E94:N98"/>
    <mergeCell ref="C99:N100"/>
    <mergeCell ref="E77:N77"/>
    <mergeCell ref="E78:N78"/>
    <mergeCell ref="E79:N79"/>
    <mergeCell ref="C80:N80"/>
    <mergeCell ref="E85:N85"/>
    <mergeCell ref="E86:N86"/>
    <mergeCell ref="E58:N62"/>
    <mergeCell ref="E63:N63"/>
    <mergeCell ref="E64:N64"/>
    <mergeCell ref="E70:N70"/>
    <mergeCell ref="E71:N71"/>
    <mergeCell ref="E72:N76"/>
    <mergeCell ref="E43:N43"/>
    <mergeCell ref="E44:N48"/>
    <mergeCell ref="E49:N49"/>
    <mergeCell ref="E50:N50"/>
    <mergeCell ref="E56:N56"/>
    <mergeCell ref="E57:N57"/>
    <mergeCell ref="E28:N28"/>
    <mergeCell ref="E29:N29"/>
    <mergeCell ref="E30:N34"/>
    <mergeCell ref="E35:N35"/>
    <mergeCell ref="E36:N36"/>
    <mergeCell ref="E42:N42"/>
    <mergeCell ref="C8:D8"/>
    <mergeCell ref="B9:O9"/>
    <mergeCell ref="B10:B100"/>
    <mergeCell ref="C10:D10"/>
    <mergeCell ref="O10:O100"/>
    <mergeCell ref="E14:N14"/>
    <mergeCell ref="E15:N15"/>
    <mergeCell ref="E16:N20"/>
    <mergeCell ref="E21:N21"/>
    <mergeCell ref="E22:N22"/>
    <mergeCell ref="B2:O2"/>
    <mergeCell ref="B3:O3"/>
    <mergeCell ref="B4:O4"/>
    <mergeCell ref="B5:O5"/>
    <mergeCell ref="C6:D7"/>
    <mergeCell ref="E6:H6"/>
    <mergeCell ref="I6:J6"/>
    <mergeCell ref="K6:M6"/>
    <mergeCell ref="N6:N7"/>
    <mergeCell ref="O6:O8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F02A9-8048-1048-8204-552CD4E661F6}">
  <sheetPr>
    <tabColor rgb="FFFF0000"/>
  </sheetPr>
  <dimension ref="B1:S101"/>
  <sheetViews>
    <sheetView tabSelected="1" topLeftCell="A69" zoomScale="85" zoomScaleNormal="85" workbookViewId="0">
      <selection activeCell="D85" sqref="D85"/>
    </sheetView>
  </sheetViews>
  <sheetFormatPr baseColWidth="10" defaultColWidth="8.83203125" defaultRowHeight="14" x14ac:dyDescent="0.15"/>
  <cols>
    <col min="1" max="1" width="8.83203125" style="2"/>
    <col min="2" max="13" width="20.5" style="1" customWidth="1"/>
    <col min="14" max="14" width="20.5" style="2" customWidth="1"/>
    <col min="15" max="16" width="8.83203125" style="2"/>
    <col min="17" max="17" width="18" style="625" customWidth="1"/>
    <col min="18" max="18" width="8.83203125" style="2"/>
    <col min="19" max="19" width="13.5" style="2" customWidth="1"/>
    <col min="20" max="16384" width="8.83203125" style="2"/>
  </cols>
  <sheetData>
    <row r="1" spans="2:19" ht="15" thickBot="1" x14ac:dyDescent="0.2"/>
    <row r="2" spans="2:19" ht="20.25" customHeight="1" x14ac:dyDescent="0.15">
      <c r="B2" s="113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2:19" ht="20.25" customHeight="1" x14ac:dyDescent="0.15">
      <c r="B3" s="116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8"/>
    </row>
    <row r="4" spans="2:19" ht="20.25" customHeight="1" thickBot="1" x14ac:dyDescent="0.2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1"/>
    </row>
    <row r="5" spans="2:19" ht="40" customHeight="1" thickBot="1" x14ac:dyDescent="0.2">
      <c r="B5" s="215" t="s">
        <v>237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7"/>
    </row>
    <row r="6" spans="2:19" ht="40" customHeight="1" x14ac:dyDescent="0.15">
      <c r="B6" s="102" t="s">
        <v>81</v>
      </c>
      <c r="C6" s="626" t="s">
        <v>238</v>
      </c>
      <c r="D6" s="627"/>
      <c r="E6" s="628"/>
      <c r="F6" s="629" t="s">
        <v>239</v>
      </c>
      <c r="G6" s="529"/>
      <c r="H6" s="630" t="s">
        <v>240</v>
      </c>
      <c r="I6" s="631"/>
      <c r="J6" s="421" t="s">
        <v>241</v>
      </c>
      <c r="K6" s="423"/>
      <c r="L6" s="348" t="s">
        <v>242</v>
      </c>
      <c r="M6" s="632"/>
      <c r="N6" s="301" t="s">
        <v>177</v>
      </c>
    </row>
    <row r="7" spans="2:19" ht="40" customHeight="1" x14ac:dyDescent="0.15">
      <c r="B7" s="103" t="s">
        <v>2</v>
      </c>
      <c r="C7" s="633" t="s">
        <v>243</v>
      </c>
      <c r="D7" s="634" t="s">
        <v>244</v>
      </c>
      <c r="E7" s="635" t="s">
        <v>245</v>
      </c>
      <c r="F7" s="636" t="s">
        <v>246</v>
      </c>
      <c r="G7" s="637" t="s">
        <v>247</v>
      </c>
      <c r="H7" s="460" t="s">
        <v>248</v>
      </c>
      <c r="I7" s="638" t="s">
        <v>249</v>
      </c>
      <c r="J7" s="462" t="s">
        <v>250</v>
      </c>
      <c r="K7" s="639" t="s">
        <v>251</v>
      </c>
      <c r="L7" s="640" t="s">
        <v>252</v>
      </c>
      <c r="M7" s="641" t="s">
        <v>253</v>
      </c>
      <c r="N7" s="302"/>
    </row>
    <row r="8" spans="2:19" ht="40" customHeight="1" thickBot="1" x14ac:dyDescent="0.2">
      <c r="B8" s="465" t="s">
        <v>4</v>
      </c>
      <c r="C8" s="36" t="s">
        <v>254</v>
      </c>
      <c r="D8" s="36" t="s">
        <v>255</v>
      </c>
      <c r="E8" s="36" t="s">
        <v>256</v>
      </c>
      <c r="F8" s="36" t="s">
        <v>257</v>
      </c>
      <c r="G8" s="36" t="s">
        <v>258</v>
      </c>
      <c r="H8" s="36" t="s">
        <v>259</v>
      </c>
      <c r="I8" s="36" t="s">
        <v>260</v>
      </c>
      <c r="J8" s="36" t="s">
        <v>261</v>
      </c>
      <c r="K8" s="36" t="s">
        <v>262</v>
      </c>
      <c r="L8" s="5" t="s">
        <v>263</v>
      </c>
      <c r="M8" s="642" t="s">
        <v>162</v>
      </c>
      <c r="N8" s="303"/>
    </row>
    <row r="9" spans="2:19" ht="40" customHeight="1" thickBot="1" x14ac:dyDescent="0.2">
      <c r="B9" s="643" t="s">
        <v>264</v>
      </c>
      <c r="C9" s="539"/>
      <c r="D9" s="539"/>
      <c r="E9" s="539"/>
      <c r="F9" s="539"/>
      <c r="G9" s="539"/>
      <c r="H9" s="539"/>
      <c r="I9" s="539"/>
      <c r="J9" s="539"/>
      <c r="K9" s="539"/>
      <c r="L9" s="539"/>
      <c r="M9" s="539"/>
      <c r="N9" s="569"/>
      <c r="Q9" s="65"/>
      <c r="R9" s="54" t="s">
        <v>47</v>
      </c>
      <c r="S9" s="54" t="s">
        <v>46</v>
      </c>
    </row>
    <row r="10" spans="2:19" ht="20.25" customHeight="1" thickBot="1" x14ac:dyDescent="0.2">
      <c r="B10" s="644"/>
      <c r="C10" s="645" t="s">
        <v>5</v>
      </c>
      <c r="D10" s="646"/>
      <c r="E10" s="39" t="s">
        <v>56</v>
      </c>
      <c r="F10" s="40" t="s">
        <v>57</v>
      </c>
      <c r="G10" s="40" t="s">
        <v>58</v>
      </c>
      <c r="H10" s="40" t="s">
        <v>59</v>
      </c>
      <c r="I10" s="40" t="s">
        <v>60</v>
      </c>
      <c r="J10" s="40" t="s">
        <v>61</v>
      </c>
      <c r="K10" s="40" t="s">
        <v>62</v>
      </c>
      <c r="L10" s="41" t="s">
        <v>63</v>
      </c>
      <c r="M10" s="647" t="s">
        <v>64</v>
      </c>
      <c r="N10" s="648"/>
      <c r="O10" s="285"/>
      <c r="Q10" s="474" t="s">
        <v>265</v>
      </c>
      <c r="R10" s="65">
        <v>14</v>
      </c>
      <c r="S10" s="65">
        <f>COUNTIF($B$11:$N$101,"Medicina urg.")</f>
        <v>14</v>
      </c>
    </row>
    <row r="11" spans="2:19" ht="20.25" customHeight="1" x14ac:dyDescent="0.15">
      <c r="B11" s="649"/>
      <c r="C11" s="49" t="s">
        <v>12</v>
      </c>
      <c r="D11" s="50">
        <v>45931</v>
      </c>
      <c r="E11" s="363" t="s">
        <v>266</v>
      </c>
      <c r="F11" s="364" t="s">
        <v>266</v>
      </c>
      <c r="G11" s="364" t="s">
        <v>266</v>
      </c>
      <c r="H11" s="650" t="s">
        <v>265</v>
      </c>
      <c r="I11" s="650" t="s">
        <v>265</v>
      </c>
      <c r="J11" s="10"/>
      <c r="K11" s="260" t="s">
        <v>267</v>
      </c>
      <c r="L11" s="260" t="s">
        <v>267</v>
      </c>
      <c r="M11" s="651" t="s">
        <v>267</v>
      </c>
      <c r="N11" s="652"/>
      <c r="P11" s="285"/>
      <c r="Q11" s="653" t="s">
        <v>268</v>
      </c>
      <c r="R11" s="65">
        <v>14</v>
      </c>
      <c r="S11" s="65">
        <f>COUNTIF($B$11:$N$101,"Chir. Urgenza")</f>
        <v>14</v>
      </c>
    </row>
    <row r="12" spans="2:19" ht="20.25" customHeight="1" x14ac:dyDescent="0.15">
      <c r="B12" s="649"/>
      <c r="C12" s="48" t="s">
        <v>13</v>
      </c>
      <c r="D12" s="51">
        <v>45932</v>
      </c>
      <c r="E12" s="368" t="s">
        <v>266</v>
      </c>
      <c r="F12" s="354" t="s">
        <v>266</v>
      </c>
      <c r="G12" s="354" t="s">
        <v>266</v>
      </c>
      <c r="H12" s="654" t="s">
        <v>265</v>
      </c>
      <c r="I12" s="654" t="s">
        <v>265</v>
      </c>
      <c r="J12" s="16"/>
      <c r="K12" s="265" t="s">
        <v>267</v>
      </c>
      <c r="L12" s="265" t="s">
        <v>267</v>
      </c>
      <c r="M12" s="655" t="s">
        <v>267</v>
      </c>
      <c r="N12" s="652"/>
      <c r="O12" s="285"/>
      <c r="Q12" s="656" t="s">
        <v>269</v>
      </c>
      <c r="R12" s="65">
        <v>14</v>
      </c>
      <c r="S12" s="65">
        <f>COUNTIF($B$11:$N$101,"Anestesiologia")</f>
        <v>14</v>
      </c>
    </row>
    <row r="13" spans="2:19" ht="20.25" customHeight="1" x14ac:dyDescent="0.15">
      <c r="B13" s="649"/>
      <c r="C13" s="48" t="s">
        <v>14</v>
      </c>
      <c r="D13" s="51">
        <v>45933</v>
      </c>
      <c r="E13" s="368" t="s">
        <v>266</v>
      </c>
      <c r="F13" s="354" t="s">
        <v>266</v>
      </c>
      <c r="G13" s="354" t="s">
        <v>266</v>
      </c>
      <c r="H13" s="654" t="s">
        <v>265</v>
      </c>
      <c r="I13" s="654" t="s">
        <v>265</v>
      </c>
      <c r="J13" s="16"/>
      <c r="K13" s="265" t="s">
        <v>267</v>
      </c>
      <c r="L13" s="265" t="s">
        <v>267</v>
      </c>
      <c r="M13" s="655" t="s">
        <v>267</v>
      </c>
      <c r="N13" s="652"/>
      <c r="O13" s="285"/>
      <c r="Q13" s="657" t="s">
        <v>270</v>
      </c>
      <c r="R13" s="65">
        <v>21</v>
      </c>
      <c r="S13" s="65">
        <f>COUNTIF($B$11:$N$101,"Mal.  Sangue")</f>
        <v>21</v>
      </c>
    </row>
    <row r="14" spans="2:19" ht="20.25" customHeight="1" x14ac:dyDescent="0.15">
      <c r="B14" s="649"/>
      <c r="C14" s="20" t="s">
        <v>15</v>
      </c>
      <c r="D14" s="56">
        <v>45934</v>
      </c>
      <c r="E14" s="183"/>
      <c r="F14" s="188"/>
      <c r="G14" s="188"/>
      <c r="H14" s="188"/>
      <c r="I14" s="188"/>
      <c r="J14" s="188"/>
      <c r="K14" s="188"/>
      <c r="L14" s="188"/>
      <c r="M14" s="188"/>
      <c r="N14" s="652"/>
      <c r="O14" s="285"/>
      <c r="Q14" s="658" t="s">
        <v>267</v>
      </c>
      <c r="R14" s="65">
        <v>14</v>
      </c>
      <c r="S14" s="65">
        <f>COUNTIF($B$11:$N$101,"Oncologia")</f>
        <v>14</v>
      </c>
    </row>
    <row r="15" spans="2:19" ht="20.25" customHeight="1" x14ac:dyDescent="0.15">
      <c r="B15" s="649"/>
      <c r="C15" s="20" t="s">
        <v>17</v>
      </c>
      <c r="D15" s="52">
        <v>45935</v>
      </c>
      <c r="E15" s="183"/>
      <c r="F15" s="188"/>
      <c r="G15" s="188"/>
      <c r="H15" s="188"/>
      <c r="I15" s="188"/>
      <c r="J15" s="188"/>
      <c r="K15" s="188"/>
      <c r="L15" s="188"/>
      <c r="M15" s="188"/>
      <c r="N15" s="652"/>
      <c r="O15" s="285"/>
      <c r="Q15" s="479" t="s">
        <v>271</v>
      </c>
      <c r="R15" s="65">
        <v>21</v>
      </c>
      <c r="S15" s="65">
        <f>COUNTIF($B$11:$N$101,"Geriatria")</f>
        <v>21</v>
      </c>
    </row>
    <row r="16" spans="2:19" ht="20.25" customHeight="1" x14ac:dyDescent="0.15">
      <c r="B16" s="649"/>
      <c r="C16" s="48" t="s">
        <v>6</v>
      </c>
      <c r="D16" s="51">
        <v>45936</v>
      </c>
      <c r="E16" s="272" t="s">
        <v>18</v>
      </c>
      <c r="F16" s="273"/>
      <c r="G16" s="273"/>
      <c r="H16" s="273"/>
      <c r="I16" s="273"/>
      <c r="J16" s="273"/>
      <c r="K16" s="273"/>
      <c r="L16" s="273"/>
      <c r="M16" s="273"/>
      <c r="N16" s="652"/>
      <c r="O16" s="285"/>
      <c r="Q16" s="362" t="s">
        <v>272</v>
      </c>
      <c r="R16" s="65">
        <v>14</v>
      </c>
      <c r="S16" s="65">
        <f>COUNTIF($B$11:$N$101,"Reumatologia")</f>
        <v>14</v>
      </c>
    </row>
    <row r="17" spans="2:19" ht="20.25" customHeight="1" x14ac:dyDescent="0.15">
      <c r="B17" s="649"/>
      <c r="C17" s="48" t="s">
        <v>10</v>
      </c>
      <c r="D17" s="55">
        <v>45937</v>
      </c>
      <c r="E17" s="275"/>
      <c r="F17" s="276"/>
      <c r="G17" s="276"/>
      <c r="H17" s="276"/>
      <c r="I17" s="276"/>
      <c r="J17" s="276"/>
      <c r="K17" s="276"/>
      <c r="L17" s="276"/>
      <c r="M17" s="276"/>
      <c r="N17" s="652"/>
      <c r="O17" s="285"/>
      <c r="Q17" s="366" t="s">
        <v>266</v>
      </c>
      <c r="R17" s="65">
        <v>35</v>
      </c>
      <c r="S17" s="65">
        <f>COUNTIF($B$11:$N$101,"Medicina Interna")</f>
        <v>35</v>
      </c>
    </row>
    <row r="18" spans="2:19" ht="20.25" customHeight="1" x14ac:dyDescent="0.15">
      <c r="B18" s="649"/>
      <c r="C18" s="48" t="s">
        <v>12</v>
      </c>
      <c r="D18" s="51">
        <v>45938</v>
      </c>
      <c r="E18" s="275"/>
      <c r="F18" s="276"/>
      <c r="G18" s="276"/>
      <c r="H18" s="276"/>
      <c r="I18" s="276"/>
      <c r="J18" s="276"/>
      <c r="K18" s="276"/>
      <c r="L18" s="276"/>
      <c r="M18" s="276"/>
      <c r="N18" s="652"/>
      <c r="O18" s="285"/>
      <c r="Q18" s="487" t="s">
        <v>273</v>
      </c>
      <c r="R18" s="65">
        <v>14</v>
      </c>
      <c r="S18" s="65">
        <f>COUNTIF($B$11:$N$101,"Medicina Famiglia")</f>
        <v>14</v>
      </c>
    </row>
    <row r="19" spans="2:19" ht="20.25" customHeight="1" x14ac:dyDescent="0.15">
      <c r="B19" s="649"/>
      <c r="C19" s="48" t="s">
        <v>13</v>
      </c>
      <c r="D19" s="51">
        <v>45939</v>
      </c>
      <c r="E19" s="275"/>
      <c r="F19" s="276"/>
      <c r="G19" s="276"/>
      <c r="H19" s="276"/>
      <c r="I19" s="276"/>
      <c r="J19" s="276"/>
      <c r="K19" s="276"/>
      <c r="L19" s="276"/>
      <c r="M19" s="276"/>
      <c r="N19" s="652"/>
      <c r="O19" s="285"/>
      <c r="Q19" s="659" t="s">
        <v>274</v>
      </c>
      <c r="R19" s="65">
        <v>35</v>
      </c>
      <c r="S19" s="65">
        <f>COUNTIF($B$11:$N$101,"Chirurgia Gen.")</f>
        <v>35</v>
      </c>
    </row>
    <row r="20" spans="2:19" ht="20.25" customHeight="1" x14ac:dyDescent="0.15">
      <c r="B20" s="649"/>
      <c r="C20" s="48" t="s">
        <v>14</v>
      </c>
      <c r="D20" s="55">
        <v>45940</v>
      </c>
      <c r="E20" s="278"/>
      <c r="F20" s="279"/>
      <c r="G20" s="279"/>
      <c r="H20" s="279"/>
      <c r="I20" s="279"/>
      <c r="J20" s="279"/>
      <c r="K20" s="279"/>
      <c r="L20" s="279"/>
      <c r="M20" s="279"/>
      <c r="N20" s="652"/>
      <c r="O20" s="285"/>
      <c r="Q20" s="660" t="s">
        <v>275</v>
      </c>
      <c r="R20" s="65">
        <v>14</v>
      </c>
      <c r="S20" s="65">
        <f>COUNTIF($B$11:$N$101,"Chir. Oncologica")</f>
        <v>14</v>
      </c>
    </row>
    <row r="21" spans="2:19" ht="20.25" customHeight="1" x14ac:dyDescent="0.15">
      <c r="B21" s="649"/>
      <c r="C21" s="20" t="s">
        <v>15</v>
      </c>
      <c r="D21" s="52">
        <v>45941</v>
      </c>
      <c r="E21" s="183"/>
      <c r="F21" s="188"/>
      <c r="G21" s="188"/>
      <c r="H21" s="188"/>
      <c r="I21" s="188"/>
      <c r="J21" s="188"/>
      <c r="K21" s="188"/>
      <c r="L21" s="188"/>
      <c r="M21" s="188"/>
      <c r="N21" s="652"/>
      <c r="O21" s="285"/>
    </row>
    <row r="22" spans="2:19" ht="20.25" customHeight="1" x14ac:dyDescent="0.15">
      <c r="B22" s="649"/>
      <c r="C22" s="20" t="s">
        <v>17</v>
      </c>
      <c r="D22" s="52">
        <v>45942</v>
      </c>
      <c r="E22" s="183"/>
      <c r="F22" s="188"/>
      <c r="G22" s="188"/>
      <c r="H22" s="188"/>
      <c r="I22" s="188"/>
      <c r="J22" s="188"/>
      <c r="K22" s="188"/>
      <c r="L22" s="188"/>
      <c r="M22" s="188"/>
      <c r="N22" s="652"/>
      <c r="O22" s="285"/>
    </row>
    <row r="23" spans="2:19" ht="20.25" customHeight="1" x14ac:dyDescent="0.15">
      <c r="B23" s="649"/>
      <c r="C23" s="48" t="s">
        <v>6</v>
      </c>
      <c r="D23" s="55">
        <v>45943</v>
      </c>
      <c r="E23" s="368" t="s">
        <v>266</v>
      </c>
      <c r="F23" s="354" t="s">
        <v>266</v>
      </c>
      <c r="G23" s="354" t="s">
        <v>266</v>
      </c>
      <c r="H23" s="654" t="s">
        <v>265</v>
      </c>
      <c r="I23" s="654" t="s">
        <v>265</v>
      </c>
      <c r="J23" s="16"/>
      <c r="K23" s="265" t="s">
        <v>267</v>
      </c>
      <c r="L23" s="265" t="s">
        <v>267</v>
      </c>
      <c r="M23" s="655" t="s">
        <v>267</v>
      </c>
      <c r="N23" s="652"/>
      <c r="O23" s="285"/>
    </row>
    <row r="24" spans="2:19" ht="20.25" customHeight="1" x14ac:dyDescent="0.15">
      <c r="B24" s="649"/>
      <c r="C24" s="48" t="s">
        <v>10</v>
      </c>
      <c r="D24" s="51">
        <v>45944</v>
      </c>
      <c r="E24" s="368" t="s">
        <v>266</v>
      </c>
      <c r="F24" s="354" t="s">
        <v>266</v>
      </c>
      <c r="G24" s="354" t="s">
        <v>266</v>
      </c>
      <c r="H24" s="654" t="s">
        <v>265</v>
      </c>
      <c r="I24" s="654" t="s">
        <v>265</v>
      </c>
      <c r="J24" s="16"/>
      <c r="K24" s="369" t="s">
        <v>272</v>
      </c>
      <c r="L24" s="369" t="s">
        <v>272</v>
      </c>
      <c r="M24" s="661" t="s">
        <v>272</v>
      </c>
      <c r="N24" s="652"/>
      <c r="O24" s="285"/>
    </row>
    <row r="25" spans="2:19" ht="20.25" customHeight="1" x14ac:dyDescent="0.15">
      <c r="B25" s="649"/>
      <c r="C25" s="48" t="s">
        <v>12</v>
      </c>
      <c r="D25" s="51">
        <v>45945</v>
      </c>
      <c r="E25" s="368" t="s">
        <v>266</v>
      </c>
      <c r="F25" s="354" t="s">
        <v>266</v>
      </c>
      <c r="G25" s="354" t="s">
        <v>266</v>
      </c>
      <c r="H25" s="662" t="s">
        <v>271</v>
      </c>
      <c r="I25" s="662" t="s">
        <v>271</v>
      </c>
      <c r="J25" s="16"/>
      <c r="K25" s="369" t="s">
        <v>272</v>
      </c>
      <c r="L25" s="369" t="s">
        <v>272</v>
      </c>
      <c r="M25" s="661" t="s">
        <v>272</v>
      </c>
      <c r="N25" s="652"/>
      <c r="O25" s="285"/>
    </row>
    <row r="26" spans="2:19" ht="20.25" customHeight="1" x14ac:dyDescent="0.15">
      <c r="B26" s="649"/>
      <c r="C26" s="48" t="s">
        <v>13</v>
      </c>
      <c r="D26" s="55">
        <v>45946</v>
      </c>
      <c r="E26" s="368" t="s">
        <v>266</v>
      </c>
      <c r="F26" s="354" t="s">
        <v>266</v>
      </c>
      <c r="G26" s="354" t="s">
        <v>266</v>
      </c>
      <c r="H26" s="662" t="s">
        <v>271</v>
      </c>
      <c r="I26" s="662" t="s">
        <v>271</v>
      </c>
      <c r="J26" s="16"/>
      <c r="K26" s="265" t="s">
        <v>267</v>
      </c>
      <c r="L26" s="265" t="s">
        <v>267</v>
      </c>
      <c r="M26" s="82"/>
      <c r="N26" s="652"/>
      <c r="O26" s="285"/>
    </row>
    <row r="27" spans="2:19" ht="20.25" customHeight="1" x14ac:dyDescent="0.15">
      <c r="B27" s="649"/>
      <c r="C27" s="48" t="s">
        <v>14</v>
      </c>
      <c r="D27" s="51">
        <v>45947</v>
      </c>
      <c r="E27" s="368" t="s">
        <v>266</v>
      </c>
      <c r="F27" s="354" t="s">
        <v>266</v>
      </c>
      <c r="G27" s="354" t="s">
        <v>266</v>
      </c>
      <c r="H27" s="654" t="s">
        <v>265</v>
      </c>
      <c r="I27" s="654" t="s">
        <v>265</v>
      </c>
      <c r="J27" s="16"/>
      <c r="K27" s="369" t="s">
        <v>272</v>
      </c>
      <c r="L27" s="369" t="s">
        <v>272</v>
      </c>
      <c r="M27" s="661" t="s">
        <v>272</v>
      </c>
      <c r="N27" s="652"/>
      <c r="O27" s="285"/>
    </row>
    <row r="28" spans="2:19" ht="20.25" customHeight="1" x14ac:dyDescent="0.15">
      <c r="B28" s="649"/>
      <c r="C28" s="20" t="s">
        <v>15</v>
      </c>
      <c r="D28" s="52">
        <v>45948</v>
      </c>
      <c r="E28" s="183"/>
      <c r="F28" s="188"/>
      <c r="G28" s="188"/>
      <c r="H28" s="188"/>
      <c r="I28" s="188"/>
      <c r="J28" s="188"/>
      <c r="K28" s="188"/>
      <c r="L28" s="188"/>
      <c r="M28" s="188"/>
      <c r="N28" s="652"/>
      <c r="O28" s="285"/>
    </row>
    <row r="29" spans="2:19" ht="20.25" customHeight="1" x14ac:dyDescent="0.15">
      <c r="B29" s="649"/>
      <c r="C29" s="20" t="s">
        <v>17</v>
      </c>
      <c r="D29" s="56">
        <v>45949</v>
      </c>
      <c r="E29" s="183"/>
      <c r="F29" s="188"/>
      <c r="G29" s="188"/>
      <c r="H29" s="188"/>
      <c r="I29" s="188"/>
      <c r="J29" s="188"/>
      <c r="K29" s="188"/>
      <c r="L29" s="188"/>
      <c r="M29" s="188"/>
      <c r="N29" s="652"/>
      <c r="O29" s="285"/>
    </row>
    <row r="30" spans="2:19" ht="20.25" customHeight="1" x14ac:dyDescent="0.15">
      <c r="B30" s="649"/>
      <c r="C30" s="48" t="s">
        <v>6</v>
      </c>
      <c r="D30" s="51">
        <v>45950</v>
      </c>
      <c r="E30" s="272" t="s">
        <v>18</v>
      </c>
      <c r="F30" s="273"/>
      <c r="G30" s="273"/>
      <c r="H30" s="273"/>
      <c r="I30" s="273"/>
      <c r="J30" s="273"/>
      <c r="K30" s="273"/>
      <c r="L30" s="273"/>
      <c r="M30" s="273"/>
      <c r="N30" s="652"/>
      <c r="O30" s="285"/>
    </row>
    <row r="31" spans="2:19" ht="20.25" customHeight="1" x14ac:dyDescent="0.15">
      <c r="B31" s="649"/>
      <c r="C31" s="48" t="s">
        <v>10</v>
      </c>
      <c r="D31" s="51">
        <v>45951</v>
      </c>
      <c r="E31" s="275"/>
      <c r="F31" s="276"/>
      <c r="G31" s="276"/>
      <c r="H31" s="276"/>
      <c r="I31" s="276"/>
      <c r="J31" s="276"/>
      <c r="K31" s="276"/>
      <c r="L31" s="276"/>
      <c r="M31" s="276"/>
      <c r="N31" s="652"/>
      <c r="O31" s="285"/>
    </row>
    <row r="32" spans="2:19" ht="20.25" customHeight="1" x14ac:dyDescent="0.15">
      <c r="B32" s="649"/>
      <c r="C32" s="48" t="s">
        <v>12</v>
      </c>
      <c r="D32" s="55">
        <v>45952</v>
      </c>
      <c r="E32" s="275"/>
      <c r="F32" s="276"/>
      <c r="G32" s="276"/>
      <c r="H32" s="276"/>
      <c r="I32" s="276"/>
      <c r="J32" s="276"/>
      <c r="K32" s="276"/>
      <c r="L32" s="276"/>
      <c r="M32" s="276"/>
      <c r="N32" s="652"/>
      <c r="O32" s="285"/>
    </row>
    <row r="33" spans="2:15" ht="20.25" customHeight="1" x14ac:dyDescent="0.15">
      <c r="B33" s="649"/>
      <c r="C33" s="48" t="s">
        <v>13</v>
      </c>
      <c r="D33" s="51">
        <v>45953</v>
      </c>
      <c r="E33" s="275"/>
      <c r="F33" s="276"/>
      <c r="G33" s="276"/>
      <c r="H33" s="276"/>
      <c r="I33" s="276"/>
      <c r="J33" s="276"/>
      <c r="K33" s="276"/>
      <c r="L33" s="276"/>
      <c r="M33" s="276"/>
      <c r="N33" s="652"/>
      <c r="O33" s="285"/>
    </row>
    <row r="34" spans="2:15" ht="20.25" customHeight="1" x14ac:dyDescent="0.15">
      <c r="B34" s="649"/>
      <c r="C34" s="48" t="s">
        <v>14</v>
      </c>
      <c r="D34" s="51">
        <v>45954</v>
      </c>
      <c r="E34" s="278"/>
      <c r="F34" s="279"/>
      <c r="G34" s="279"/>
      <c r="H34" s="279"/>
      <c r="I34" s="279"/>
      <c r="J34" s="279"/>
      <c r="K34" s="279"/>
      <c r="L34" s="279"/>
      <c r="M34" s="279"/>
      <c r="N34" s="652"/>
      <c r="O34" s="285"/>
    </row>
    <row r="35" spans="2:15" ht="20.25" customHeight="1" x14ac:dyDescent="0.15">
      <c r="B35" s="649"/>
      <c r="C35" s="20" t="s">
        <v>15</v>
      </c>
      <c r="D35" s="56">
        <v>45955</v>
      </c>
      <c r="E35" s="183"/>
      <c r="F35" s="188"/>
      <c r="G35" s="188"/>
      <c r="H35" s="188"/>
      <c r="I35" s="188"/>
      <c r="J35" s="188"/>
      <c r="K35" s="188"/>
      <c r="L35" s="188"/>
      <c r="M35" s="188"/>
      <c r="N35" s="652"/>
      <c r="O35" s="285"/>
    </row>
    <row r="36" spans="2:15" ht="20.25" customHeight="1" x14ac:dyDescent="0.15">
      <c r="B36" s="649"/>
      <c r="C36" s="20" t="s">
        <v>17</v>
      </c>
      <c r="D36" s="52">
        <v>45956</v>
      </c>
      <c r="E36" s="183"/>
      <c r="F36" s="188"/>
      <c r="G36" s="188"/>
      <c r="H36" s="188"/>
      <c r="I36" s="188"/>
      <c r="J36" s="188"/>
      <c r="K36" s="188"/>
      <c r="L36" s="188"/>
      <c r="M36" s="188"/>
      <c r="N36" s="652"/>
      <c r="O36" s="285"/>
    </row>
    <row r="37" spans="2:15" ht="20.25" customHeight="1" x14ac:dyDescent="0.15">
      <c r="B37" s="649"/>
      <c r="C37" s="48" t="s">
        <v>6</v>
      </c>
      <c r="D37" s="51">
        <v>45957</v>
      </c>
      <c r="E37" s="368" t="s">
        <v>266</v>
      </c>
      <c r="F37" s="354" t="s">
        <v>266</v>
      </c>
      <c r="G37" s="354" t="s">
        <v>266</v>
      </c>
      <c r="H37" s="662" t="s">
        <v>271</v>
      </c>
      <c r="I37" s="662" t="s">
        <v>271</v>
      </c>
      <c r="J37" s="16"/>
      <c r="K37" s="369" t="s">
        <v>272</v>
      </c>
      <c r="L37" s="369" t="s">
        <v>272</v>
      </c>
      <c r="M37" s="661" t="s">
        <v>272</v>
      </c>
      <c r="N37" s="652"/>
      <c r="O37" s="285"/>
    </row>
    <row r="38" spans="2:15" ht="20.25" customHeight="1" x14ac:dyDescent="0.15">
      <c r="B38" s="649"/>
      <c r="C38" s="48" t="s">
        <v>10</v>
      </c>
      <c r="D38" s="55">
        <v>45958</v>
      </c>
      <c r="E38" s="368" t="s">
        <v>266</v>
      </c>
      <c r="F38" s="354" t="s">
        <v>266</v>
      </c>
      <c r="G38" s="354" t="s">
        <v>266</v>
      </c>
      <c r="H38" s="662" t="s">
        <v>271</v>
      </c>
      <c r="I38" s="662" t="s">
        <v>271</v>
      </c>
      <c r="J38" s="662" t="s">
        <v>271</v>
      </c>
      <c r="L38" s="369" t="s">
        <v>272</v>
      </c>
      <c r="M38" s="661" t="s">
        <v>272</v>
      </c>
      <c r="N38" s="652"/>
      <c r="O38" s="285"/>
    </row>
    <row r="39" spans="2:15" ht="20.25" customHeight="1" x14ac:dyDescent="0.15">
      <c r="B39" s="649"/>
      <c r="C39" s="48" t="s">
        <v>12</v>
      </c>
      <c r="D39" s="51">
        <v>45959</v>
      </c>
      <c r="E39" s="368" t="s">
        <v>266</v>
      </c>
      <c r="F39" s="354" t="s">
        <v>266</v>
      </c>
      <c r="G39" s="354" t="s">
        <v>266</v>
      </c>
      <c r="H39" s="654" t="s">
        <v>265</v>
      </c>
      <c r="I39" s="654" t="s">
        <v>265</v>
      </c>
      <c r="K39" s="663" t="s">
        <v>274</v>
      </c>
      <c r="L39" s="663" t="s">
        <v>274</v>
      </c>
      <c r="M39" s="664" t="s">
        <v>274</v>
      </c>
      <c r="N39" s="652"/>
      <c r="O39" s="285"/>
    </row>
    <row r="40" spans="2:15" ht="20.25" customHeight="1" x14ac:dyDescent="0.15">
      <c r="B40" s="649"/>
      <c r="C40" s="48" t="s">
        <v>13</v>
      </c>
      <c r="D40" s="51">
        <v>45960</v>
      </c>
      <c r="E40" s="368" t="s">
        <v>266</v>
      </c>
      <c r="F40" s="354" t="s">
        <v>266</v>
      </c>
      <c r="G40" s="662" t="s">
        <v>271</v>
      </c>
      <c r="H40" s="662" t="s">
        <v>271</v>
      </c>
      <c r="I40" s="662" t="s">
        <v>271</v>
      </c>
      <c r="J40" s="16"/>
      <c r="K40" s="663" t="s">
        <v>274</v>
      </c>
      <c r="L40" s="663" t="s">
        <v>274</v>
      </c>
      <c r="M40" s="664" t="s">
        <v>274</v>
      </c>
      <c r="N40" s="652"/>
      <c r="O40" s="285"/>
    </row>
    <row r="41" spans="2:15" ht="20.25" customHeight="1" x14ac:dyDescent="0.15">
      <c r="B41" s="649"/>
      <c r="C41" s="48" t="s">
        <v>14</v>
      </c>
      <c r="D41" s="55">
        <v>45961</v>
      </c>
      <c r="E41" s="665" t="s">
        <v>275</v>
      </c>
      <c r="F41" s="666" t="s">
        <v>275</v>
      </c>
      <c r="G41" s="662" t="s">
        <v>271</v>
      </c>
      <c r="H41" s="662" t="s">
        <v>271</v>
      </c>
      <c r="I41" s="662" t="s">
        <v>271</v>
      </c>
      <c r="J41" s="16"/>
      <c r="K41" s="663" t="s">
        <v>274</v>
      </c>
      <c r="L41" s="663" t="s">
        <v>274</v>
      </c>
      <c r="M41" s="664" t="s">
        <v>274</v>
      </c>
      <c r="N41" s="652"/>
      <c r="O41" s="667"/>
    </row>
    <row r="42" spans="2:15" ht="20.25" customHeight="1" x14ac:dyDescent="0.15">
      <c r="B42" s="649"/>
      <c r="C42" s="20" t="s">
        <v>15</v>
      </c>
      <c r="D42" s="52">
        <v>45962</v>
      </c>
      <c r="E42" s="183"/>
      <c r="F42" s="188"/>
      <c r="G42" s="188"/>
      <c r="H42" s="188"/>
      <c r="I42" s="188"/>
      <c r="J42" s="188"/>
      <c r="K42" s="188"/>
      <c r="L42" s="188"/>
      <c r="M42" s="188"/>
      <c r="N42" s="652"/>
      <c r="O42" s="285"/>
    </row>
    <row r="43" spans="2:15" ht="20.25" customHeight="1" x14ac:dyDescent="0.15">
      <c r="B43" s="649"/>
      <c r="C43" s="20" t="s">
        <v>17</v>
      </c>
      <c r="D43" s="52">
        <v>45963</v>
      </c>
      <c r="E43" s="183"/>
      <c r="F43" s="188"/>
      <c r="G43" s="188"/>
      <c r="H43" s="188"/>
      <c r="I43" s="188"/>
      <c r="J43" s="188"/>
      <c r="K43" s="188"/>
      <c r="L43" s="188"/>
      <c r="M43" s="188"/>
      <c r="N43" s="652"/>
      <c r="O43" s="285"/>
    </row>
    <row r="44" spans="2:15" ht="20.25" customHeight="1" x14ac:dyDescent="0.15">
      <c r="B44" s="649"/>
      <c r="C44" s="48" t="s">
        <v>6</v>
      </c>
      <c r="D44" s="55">
        <v>45964</v>
      </c>
      <c r="E44" s="272" t="s">
        <v>18</v>
      </c>
      <c r="F44" s="273"/>
      <c r="G44" s="273"/>
      <c r="H44" s="273"/>
      <c r="I44" s="273"/>
      <c r="J44" s="273"/>
      <c r="K44" s="273"/>
      <c r="L44" s="273"/>
      <c r="M44" s="273"/>
      <c r="N44" s="652"/>
      <c r="O44" s="285"/>
    </row>
    <row r="45" spans="2:15" ht="20.25" customHeight="1" x14ac:dyDescent="0.15">
      <c r="B45" s="649"/>
      <c r="C45" s="48" t="s">
        <v>10</v>
      </c>
      <c r="D45" s="51">
        <v>45965</v>
      </c>
      <c r="E45" s="275"/>
      <c r="F45" s="276"/>
      <c r="G45" s="276"/>
      <c r="H45" s="276"/>
      <c r="I45" s="276"/>
      <c r="J45" s="276"/>
      <c r="K45" s="276"/>
      <c r="L45" s="276"/>
      <c r="M45" s="276"/>
      <c r="N45" s="652"/>
      <c r="O45" s="285"/>
    </row>
    <row r="46" spans="2:15" ht="20.25" customHeight="1" x14ac:dyDescent="0.15">
      <c r="B46" s="649"/>
      <c r="C46" s="48" t="s">
        <v>12</v>
      </c>
      <c r="D46" s="51">
        <v>45966</v>
      </c>
      <c r="E46" s="275"/>
      <c r="F46" s="276"/>
      <c r="G46" s="276"/>
      <c r="H46" s="276"/>
      <c r="I46" s="276"/>
      <c r="J46" s="276"/>
      <c r="K46" s="276"/>
      <c r="L46" s="276"/>
      <c r="M46" s="276"/>
      <c r="N46" s="652"/>
      <c r="O46" s="285"/>
    </row>
    <row r="47" spans="2:15" ht="20.25" customHeight="1" x14ac:dyDescent="0.15">
      <c r="B47" s="649"/>
      <c r="C47" s="48" t="s">
        <v>13</v>
      </c>
      <c r="D47" s="55">
        <v>45967</v>
      </c>
      <c r="E47" s="275"/>
      <c r="F47" s="276"/>
      <c r="G47" s="276"/>
      <c r="H47" s="276"/>
      <c r="I47" s="276"/>
      <c r="J47" s="276"/>
      <c r="K47" s="276"/>
      <c r="L47" s="276"/>
      <c r="M47" s="276"/>
      <c r="N47" s="652"/>
      <c r="O47" s="285"/>
    </row>
    <row r="48" spans="2:15" ht="20.25" customHeight="1" x14ac:dyDescent="0.15">
      <c r="B48" s="649"/>
      <c r="C48" s="48" t="s">
        <v>14</v>
      </c>
      <c r="D48" s="51">
        <v>45968</v>
      </c>
      <c r="E48" s="278"/>
      <c r="F48" s="279"/>
      <c r="G48" s="279"/>
      <c r="H48" s="279"/>
      <c r="I48" s="279"/>
      <c r="J48" s="279"/>
      <c r="K48" s="279"/>
      <c r="L48" s="279"/>
      <c r="M48" s="279"/>
      <c r="N48" s="652"/>
      <c r="O48" s="285"/>
    </row>
    <row r="49" spans="2:15" ht="20.25" customHeight="1" x14ac:dyDescent="0.15">
      <c r="B49" s="649"/>
      <c r="C49" s="20" t="s">
        <v>15</v>
      </c>
      <c r="D49" s="52">
        <v>45969</v>
      </c>
      <c r="E49" s="183"/>
      <c r="F49" s="188"/>
      <c r="G49" s="188"/>
      <c r="H49" s="188"/>
      <c r="I49" s="188"/>
      <c r="J49" s="188"/>
      <c r="K49" s="188"/>
      <c r="L49" s="188"/>
      <c r="M49" s="188"/>
      <c r="N49" s="652"/>
      <c r="O49" s="285"/>
    </row>
    <row r="50" spans="2:15" ht="20.25" customHeight="1" x14ac:dyDescent="0.15">
      <c r="B50" s="649"/>
      <c r="C50" s="20" t="s">
        <v>17</v>
      </c>
      <c r="D50" s="56">
        <v>45970</v>
      </c>
      <c r="E50" s="183"/>
      <c r="F50" s="188"/>
      <c r="G50" s="188"/>
      <c r="H50" s="188"/>
      <c r="I50" s="188"/>
      <c r="J50" s="188"/>
      <c r="K50" s="188"/>
      <c r="L50" s="188"/>
      <c r="M50" s="188"/>
      <c r="N50" s="652"/>
      <c r="O50" s="285"/>
    </row>
    <row r="51" spans="2:15" ht="20.25" customHeight="1" x14ac:dyDescent="0.15">
      <c r="B51" s="649"/>
      <c r="C51" s="48" t="s">
        <v>6</v>
      </c>
      <c r="D51" s="51">
        <v>45971</v>
      </c>
      <c r="E51" s="665" t="s">
        <v>275</v>
      </c>
      <c r="F51" s="666" t="s">
        <v>275</v>
      </c>
      <c r="G51" s="662" t="s">
        <v>271</v>
      </c>
      <c r="H51" s="662" t="s">
        <v>271</v>
      </c>
      <c r="I51" s="662" t="s">
        <v>271</v>
      </c>
      <c r="J51" s="16"/>
      <c r="K51" s="663" t="s">
        <v>274</v>
      </c>
      <c r="L51" s="663" t="s">
        <v>274</v>
      </c>
      <c r="M51" s="664" t="s">
        <v>274</v>
      </c>
      <c r="N51" s="652"/>
      <c r="O51" s="285"/>
    </row>
    <row r="52" spans="2:15" ht="20.25" customHeight="1" x14ac:dyDescent="0.15">
      <c r="B52" s="649"/>
      <c r="C52" s="48" t="s">
        <v>10</v>
      </c>
      <c r="D52" s="51">
        <v>45972</v>
      </c>
      <c r="E52" s="665" t="s">
        <v>275</v>
      </c>
      <c r="F52" s="666" t="s">
        <v>275</v>
      </c>
      <c r="G52" s="662" t="s">
        <v>271</v>
      </c>
      <c r="H52" s="662" t="s">
        <v>271</v>
      </c>
      <c r="I52" s="662" t="s">
        <v>271</v>
      </c>
      <c r="J52" s="16"/>
      <c r="K52" s="663" t="s">
        <v>274</v>
      </c>
      <c r="L52" s="663" t="s">
        <v>274</v>
      </c>
      <c r="M52" s="664" t="s">
        <v>274</v>
      </c>
      <c r="N52" s="652"/>
      <c r="O52" s="285"/>
    </row>
    <row r="53" spans="2:15" ht="20.25" customHeight="1" x14ac:dyDescent="0.15">
      <c r="B53" s="649"/>
      <c r="C53" s="48" t="s">
        <v>12</v>
      </c>
      <c r="D53" s="55">
        <v>45973</v>
      </c>
      <c r="E53" s="665" t="s">
        <v>275</v>
      </c>
      <c r="F53" s="666" t="s">
        <v>275</v>
      </c>
      <c r="G53" s="668" t="s">
        <v>268</v>
      </c>
      <c r="H53" s="668" t="s">
        <v>268</v>
      </c>
      <c r="I53" s="668" t="s">
        <v>268</v>
      </c>
      <c r="J53" s="16"/>
      <c r="K53" s="663" t="s">
        <v>274</v>
      </c>
      <c r="L53" s="663" t="s">
        <v>274</v>
      </c>
      <c r="M53" s="664" t="s">
        <v>274</v>
      </c>
      <c r="N53" s="652"/>
      <c r="O53" s="285"/>
    </row>
    <row r="54" spans="2:15" ht="20.25" customHeight="1" x14ac:dyDescent="0.15">
      <c r="B54" s="649"/>
      <c r="C54" s="48" t="s">
        <v>13</v>
      </c>
      <c r="D54" s="51">
        <v>45974</v>
      </c>
      <c r="E54" s="665" t="s">
        <v>275</v>
      </c>
      <c r="F54" s="666" t="s">
        <v>275</v>
      </c>
      <c r="G54" s="666" t="s">
        <v>275</v>
      </c>
      <c r="H54" s="668" t="s">
        <v>268</v>
      </c>
      <c r="I54" s="668" t="s">
        <v>268</v>
      </c>
      <c r="J54" s="16"/>
      <c r="K54" s="663" t="s">
        <v>274</v>
      </c>
      <c r="L54" s="663" t="s">
        <v>274</v>
      </c>
      <c r="M54" s="664" t="s">
        <v>274</v>
      </c>
      <c r="N54" s="652"/>
      <c r="O54" s="285"/>
    </row>
    <row r="55" spans="2:15" ht="20.25" customHeight="1" x14ac:dyDescent="0.15">
      <c r="B55" s="649"/>
      <c r="C55" s="48" t="s">
        <v>14</v>
      </c>
      <c r="D55" s="51">
        <v>45975</v>
      </c>
      <c r="E55" s="665" t="s">
        <v>275</v>
      </c>
      <c r="F55" s="666" t="s">
        <v>275</v>
      </c>
      <c r="G55" s="666" t="s">
        <v>275</v>
      </c>
      <c r="H55" s="668" t="s">
        <v>268</v>
      </c>
      <c r="I55" s="668" t="s">
        <v>268</v>
      </c>
      <c r="J55" s="24"/>
      <c r="K55" s="663" t="s">
        <v>274</v>
      </c>
      <c r="L55" s="663" t="s">
        <v>274</v>
      </c>
      <c r="M55" s="664" t="s">
        <v>274</v>
      </c>
      <c r="N55" s="652"/>
      <c r="O55" s="285"/>
    </row>
    <row r="56" spans="2:15" ht="20.25" customHeight="1" x14ac:dyDescent="0.15">
      <c r="B56" s="649"/>
      <c r="C56" s="20" t="s">
        <v>15</v>
      </c>
      <c r="D56" s="56">
        <v>45976</v>
      </c>
      <c r="E56" s="183"/>
      <c r="F56" s="188"/>
      <c r="G56" s="188"/>
      <c r="H56" s="188"/>
      <c r="I56" s="188"/>
      <c r="J56" s="188"/>
      <c r="K56" s="188"/>
      <c r="L56" s="188"/>
      <c r="M56" s="188"/>
      <c r="N56" s="652"/>
      <c r="O56" s="285"/>
    </row>
    <row r="57" spans="2:15" ht="20.25" customHeight="1" x14ac:dyDescent="0.15">
      <c r="B57" s="649"/>
      <c r="C57" s="20" t="s">
        <v>17</v>
      </c>
      <c r="D57" s="52">
        <v>45977</v>
      </c>
      <c r="E57" s="183"/>
      <c r="F57" s="188"/>
      <c r="G57" s="188"/>
      <c r="H57" s="188"/>
      <c r="I57" s="188"/>
      <c r="J57" s="188"/>
      <c r="K57" s="188"/>
      <c r="L57" s="188"/>
      <c r="M57" s="188"/>
      <c r="N57" s="652"/>
      <c r="O57" s="285"/>
    </row>
    <row r="58" spans="2:15" ht="20.25" customHeight="1" x14ac:dyDescent="0.15">
      <c r="B58" s="649"/>
      <c r="C58" s="48" t="s">
        <v>6</v>
      </c>
      <c r="D58" s="51">
        <v>45978</v>
      </c>
      <c r="E58" s="272" t="s">
        <v>18</v>
      </c>
      <c r="F58" s="273"/>
      <c r="G58" s="273"/>
      <c r="H58" s="273"/>
      <c r="I58" s="273"/>
      <c r="J58" s="273"/>
      <c r="K58" s="273"/>
      <c r="L58" s="273"/>
      <c r="M58" s="273"/>
      <c r="N58" s="652"/>
      <c r="O58" s="285"/>
    </row>
    <row r="59" spans="2:15" ht="20.25" customHeight="1" x14ac:dyDescent="0.15">
      <c r="B59" s="649"/>
      <c r="C59" s="48" t="s">
        <v>10</v>
      </c>
      <c r="D59" s="55">
        <v>45979</v>
      </c>
      <c r="E59" s="275"/>
      <c r="F59" s="276"/>
      <c r="G59" s="276"/>
      <c r="H59" s="276"/>
      <c r="I59" s="276"/>
      <c r="J59" s="276"/>
      <c r="K59" s="276"/>
      <c r="L59" s="276"/>
      <c r="M59" s="276"/>
      <c r="N59" s="652"/>
      <c r="O59" s="285"/>
    </row>
    <row r="60" spans="2:15" ht="20.25" customHeight="1" x14ac:dyDescent="0.15">
      <c r="B60" s="649"/>
      <c r="C60" s="48" t="s">
        <v>12</v>
      </c>
      <c r="D60" s="51">
        <v>45980</v>
      </c>
      <c r="E60" s="275"/>
      <c r="F60" s="276"/>
      <c r="G60" s="276"/>
      <c r="H60" s="276"/>
      <c r="I60" s="276"/>
      <c r="J60" s="276"/>
      <c r="K60" s="276"/>
      <c r="L60" s="276"/>
      <c r="M60" s="276"/>
      <c r="N60" s="652"/>
      <c r="O60" s="285"/>
    </row>
    <row r="61" spans="2:15" ht="20.25" customHeight="1" x14ac:dyDescent="0.15">
      <c r="B61" s="649"/>
      <c r="C61" s="48" t="s">
        <v>13</v>
      </c>
      <c r="D61" s="51">
        <v>45981</v>
      </c>
      <c r="E61" s="275"/>
      <c r="F61" s="276"/>
      <c r="G61" s="276"/>
      <c r="H61" s="276"/>
      <c r="I61" s="276"/>
      <c r="J61" s="276"/>
      <c r="K61" s="276"/>
      <c r="L61" s="276"/>
      <c r="M61" s="276"/>
      <c r="N61" s="652"/>
      <c r="O61" s="285"/>
    </row>
    <row r="62" spans="2:15" ht="20.25" customHeight="1" x14ac:dyDescent="0.15">
      <c r="B62" s="649"/>
      <c r="C62" s="48" t="s">
        <v>14</v>
      </c>
      <c r="D62" s="55">
        <v>45982</v>
      </c>
      <c r="E62" s="278"/>
      <c r="F62" s="279"/>
      <c r="G62" s="279"/>
      <c r="H62" s="279"/>
      <c r="I62" s="279"/>
      <c r="J62" s="279"/>
      <c r="K62" s="279"/>
      <c r="L62" s="279"/>
      <c r="M62" s="279"/>
      <c r="N62" s="652"/>
      <c r="O62" s="285"/>
    </row>
    <row r="63" spans="2:15" ht="20.25" customHeight="1" x14ac:dyDescent="0.15">
      <c r="B63" s="649"/>
      <c r="C63" s="20" t="s">
        <v>15</v>
      </c>
      <c r="D63" s="52">
        <v>45983</v>
      </c>
      <c r="E63" s="183"/>
      <c r="F63" s="188"/>
      <c r="G63" s="188"/>
      <c r="H63" s="188"/>
      <c r="I63" s="188"/>
      <c r="J63" s="188"/>
      <c r="K63" s="188"/>
      <c r="L63" s="188"/>
      <c r="M63" s="188"/>
      <c r="N63" s="652"/>
      <c r="O63" s="285"/>
    </row>
    <row r="64" spans="2:15" ht="20.25" customHeight="1" x14ac:dyDescent="0.15">
      <c r="B64" s="649"/>
      <c r="C64" s="20" t="s">
        <v>17</v>
      </c>
      <c r="D64" s="52">
        <v>45984</v>
      </c>
      <c r="E64" s="183"/>
      <c r="F64" s="188"/>
      <c r="G64" s="188"/>
      <c r="H64" s="188"/>
      <c r="I64" s="188"/>
      <c r="J64" s="188"/>
      <c r="K64" s="188"/>
      <c r="L64" s="188"/>
      <c r="M64" s="188"/>
      <c r="N64" s="652"/>
      <c r="O64" s="285"/>
    </row>
    <row r="65" spans="2:15" ht="20.25" customHeight="1" x14ac:dyDescent="0.15">
      <c r="B65" s="649"/>
      <c r="C65" s="48" t="s">
        <v>6</v>
      </c>
      <c r="D65" s="55">
        <v>45985</v>
      </c>
      <c r="E65" s="669" t="s">
        <v>269</v>
      </c>
      <c r="F65" s="670" t="s">
        <v>269</v>
      </c>
      <c r="G65" s="670" t="s">
        <v>269</v>
      </c>
      <c r="H65" s="668" t="s">
        <v>268</v>
      </c>
      <c r="I65" s="668" t="s">
        <v>268</v>
      </c>
      <c r="J65" s="24"/>
      <c r="K65" s="663" t="s">
        <v>274</v>
      </c>
      <c r="L65" s="663" t="s">
        <v>274</v>
      </c>
      <c r="M65" s="664" t="s">
        <v>274</v>
      </c>
      <c r="N65" s="652"/>
      <c r="O65" s="285"/>
    </row>
    <row r="66" spans="2:15" ht="20.25" customHeight="1" x14ac:dyDescent="0.15">
      <c r="B66" s="649"/>
      <c r="C66" s="48" t="s">
        <v>10</v>
      </c>
      <c r="D66" s="51">
        <v>45986</v>
      </c>
      <c r="E66" s="669" t="s">
        <v>269</v>
      </c>
      <c r="F66" s="670" t="s">
        <v>269</v>
      </c>
      <c r="G66" s="668" t="s">
        <v>268</v>
      </c>
      <c r="H66" s="668" t="s">
        <v>268</v>
      </c>
      <c r="I66" s="668" t="s">
        <v>268</v>
      </c>
      <c r="J66" s="16"/>
      <c r="K66" s="663" t="s">
        <v>274</v>
      </c>
      <c r="L66" s="663" t="s">
        <v>274</v>
      </c>
      <c r="M66" s="664" t="s">
        <v>274</v>
      </c>
      <c r="N66" s="652"/>
      <c r="O66" s="285"/>
    </row>
    <row r="67" spans="2:15" ht="20.25" customHeight="1" x14ac:dyDescent="0.15">
      <c r="B67" s="649"/>
      <c r="C67" s="48" t="s">
        <v>12</v>
      </c>
      <c r="D67" s="51">
        <v>45987</v>
      </c>
      <c r="E67" s="669" t="s">
        <v>269</v>
      </c>
      <c r="F67" s="670" t="s">
        <v>269</v>
      </c>
      <c r="G67" s="670" t="s">
        <v>269</v>
      </c>
      <c r="H67" s="668" t="s">
        <v>268</v>
      </c>
      <c r="I67" s="668" t="s">
        <v>268</v>
      </c>
      <c r="J67" s="16"/>
      <c r="K67" s="663" t="s">
        <v>274</v>
      </c>
      <c r="L67" s="663" t="s">
        <v>274</v>
      </c>
      <c r="M67" s="664" t="s">
        <v>274</v>
      </c>
      <c r="N67" s="652"/>
      <c r="O67" s="285"/>
    </row>
    <row r="68" spans="2:15" ht="20.25" customHeight="1" x14ac:dyDescent="0.15">
      <c r="B68" s="649"/>
      <c r="C68" s="48" t="s">
        <v>13</v>
      </c>
      <c r="D68" s="55">
        <v>45988</v>
      </c>
      <c r="E68" s="669" t="s">
        <v>269</v>
      </c>
      <c r="F68" s="670" t="s">
        <v>269</v>
      </c>
      <c r="G68" s="670" t="s">
        <v>269</v>
      </c>
      <c r="H68" s="496" t="s">
        <v>276</v>
      </c>
      <c r="I68" s="496" t="s">
        <v>276</v>
      </c>
      <c r="J68" s="496" t="s">
        <v>276</v>
      </c>
      <c r="K68" s="24"/>
      <c r="L68" s="663" t="s">
        <v>274</v>
      </c>
      <c r="M68" s="664" t="s">
        <v>274</v>
      </c>
      <c r="N68" s="652"/>
      <c r="O68" s="285"/>
    </row>
    <row r="69" spans="2:15" ht="20.25" customHeight="1" x14ac:dyDescent="0.15">
      <c r="B69" s="649"/>
      <c r="C69" s="48" t="s">
        <v>14</v>
      </c>
      <c r="D69" s="51">
        <v>45989</v>
      </c>
      <c r="E69" s="669" t="s">
        <v>269</v>
      </c>
      <c r="F69" s="670" t="s">
        <v>269</v>
      </c>
      <c r="G69" s="670" t="s">
        <v>269</v>
      </c>
      <c r="H69" s="496" t="s">
        <v>276</v>
      </c>
      <c r="I69" s="496" t="s">
        <v>276</v>
      </c>
      <c r="J69" s="496" t="s">
        <v>276</v>
      </c>
      <c r="K69" s="24"/>
      <c r="L69" s="496" t="s">
        <v>276</v>
      </c>
      <c r="M69" s="496" t="s">
        <v>276</v>
      </c>
      <c r="N69" s="652"/>
      <c r="O69" s="285"/>
    </row>
    <row r="70" spans="2:15" ht="20.25" customHeight="1" x14ac:dyDescent="0.15">
      <c r="B70" s="649"/>
      <c r="C70" s="20" t="s">
        <v>15</v>
      </c>
      <c r="D70" s="52">
        <v>45990</v>
      </c>
      <c r="E70" s="183"/>
      <c r="F70" s="188"/>
      <c r="G70" s="188"/>
      <c r="H70" s="188"/>
      <c r="I70" s="188"/>
      <c r="J70" s="188"/>
      <c r="K70" s="188"/>
      <c r="L70" s="188"/>
      <c r="M70" s="188" t="s">
        <v>270</v>
      </c>
      <c r="N70" s="652"/>
      <c r="O70" s="285"/>
    </row>
    <row r="71" spans="2:15" ht="20.25" customHeight="1" x14ac:dyDescent="0.15">
      <c r="B71" s="649"/>
      <c r="C71" s="20" t="s">
        <v>17</v>
      </c>
      <c r="D71" s="56">
        <v>45991</v>
      </c>
      <c r="E71" s="183"/>
      <c r="F71" s="188"/>
      <c r="G71" s="188"/>
      <c r="H71" s="188"/>
      <c r="I71" s="188"/>
      <c r="J71" s="188"/>
      <c r="K71" s="188"/>
      <c r="L71" s="188"/>
      <c r="M71" s="188"/>
      <c r="N71" s="652"/>
      <c r="O71" s="285"/>
    </row>
    <row r="72" spans="2:15" ht="20.25" customHeight="1" x14ac:dyDescent="0.15">
      <c r="B72" s="649"/>
      <c r="C72" s="48" t="s">
        <v>6</v>
      </c>
      <c r="D72" s="51">
        <v>45992</v>
      </c>
      <c r="E72" s="272" t="s">
        <v>18</v>
      </c>
      <c r="F72" s="273"/>
      <c r="G72" s="273"/>
      <c r="H72" s="273"/>
      <c r="I72" s="273"/>
      <c r="J72" s="273"/>
      <c r="K72" s="273"/>
      <c r="L72" s="273"/>
      <c r="M72" s="274"/>
      <c r="N72" s="652"/>
      <c r="O72" s="285"/>
    </row>
    <row r="73" spans="2:15" ht="20.25" customHeight="1" x14ac:dyDescent="0.15">
      <c r="B73" s="649"/>
      <c r="C73" s="48" t="s">
        <v>10</v>
      </c>
      <c r="D73" s="51">
        <v>45993</v>
      </c>
      <c r="E73" s="275"/>
      <c r="F73" s="276"/>
      <c r="G73" s="276"/>
      <c r="H73" s="276"/>
      <c r="I73" s="276"/>
      <c r="J73" s="276"/>
      <c r="K73" s="276"/>
      <c r="L73" s="276"/>
      <c r="M73" s="277"/>
      <c r="N73" s="652"/>
      <c r="O73" s="285"/>
    </row>
    <row r="74" spans="2:15" ht="20.25" customHeight="1" x14ac:dyDescent="0.15">
      <c r="B74" s="649"/>
      <c r="C74" s="48" t="s">
        <v>12</v>
      </c>
      <c r="D74" s="55">
        <v>45994</v>
      </c>
      <c r="E74" s="275"/>
      <c r="F74" s="276"/>
      <c r="G74" s="276"/>
      <c r="H74" s="276"/>
      <c r="I74" s="276"/>
      <c r="J74" s="276"/>
      <c r="K74" s="276"/>
      <c r="L74" s="276"/>
      <c r="M74" s="277"/>
      <c r="N74" s="652"/>
      <c r="O74" s="285"/>
    </row>
    <row r="75" spans="2:15" ht="20.25" customHeight="1" x14ac:dyDescent="0.15">
      <c r="B75" s="649"/>
      <c r="C75" s="48" t="s">
        <v>13</v>
      </c>
      <c r="D75" s="51">
        <v>45995</v>
      </c>
      <c r="E75" s="275"/>
      <c r="F75" s="276"/>
      <c r="G75" s="276"/>
      <c r="H75" s="276"/>
      <c r="I75" s="276"/>
      <c r="J75" s="276"/>
      <c r="K75" s="276"/>
      <c r="L75" s="276"/>
      <c r="M75" s="277"/>
      <c r="N75" s="652"/>
      <c r="O75" s="285"/>
    </row>
    <row r="76" spans="2:15" ht="20.25" customHeight="1" thickBot="1" x14ac:dyDescent="0.2">
      <c r="B76" s="649"/>
      <c r="C76" s="48" t="s">
        <v>14</v>
      </c>
      <c r="D76" s="51">
        <v>45996</v>
      </c>
      <c r="E76" s="671"/>
      <c r="F76" s="520"/>
      <c r="G76" s="520"/>
      <c r="H76" s="520"/>
      <c r="I76" s="520"/>
      <c r="J76" s="520"/>
      <c r="K76" s="520"/>
      <c r="L76" s="520"/>
      <c r="M76" s="521"/>
      <c r="N76" s="652"/>
      <c r="O76" s="285"/>
    </row>
    <row r="77" spans="2:15" ht="20.25" customHeight="1" x14ac:dyDescent="0.15">
      <c r="B77" s="649"/>
      <c r="C77" s="672" t="s">
        <v>277</v>
      </c>
      <c r="D77" s="673"/>
      <c r="E77" s="673"/>
      <c r="F77" s="673"/>
      <c r="G77" s="673"/>
      <c r="H77" s="673"/>
      <c r="I77" s="673"/>
      <c r="J77" s="673"/>
      <c r="K77" s="673"/>
      <c r="L77" s="673"/>
      <c r="M77" s="674"/>
      <c r="N77" s="652"/>
      <c r="O77" s="285"/>
    </row>
    <row r="78" spans="2:15" ht="20.25" customHeight="1" thickBot="1" x14ac:dyDescent="0.2">
      <c r="B78" s="649"/>
      <c r="C78" s="466"/>
      <c r="D78" s="467"/>
      <c r="E78" s="467"/>
      <c r="F78" s="467"/>
      <c r="G78" s="467"/>
      <c r="H78" s="467"/>
      <c r="I78" s="467"/>
      <c r="J78" s="467"/>
      <c r="K78" s="467"/>
      <c r="L78" s="467"/>
      <c r="M78" s="675"/>
      <c r="N78" s="652"/>
      <c r="O78" s="285"/>
    </row>
    <row r="79" spans="2:15" ht="20.25" customHeight="1" x14ac:dyDescent="0.15">
      <c r="B79" s="649"/>
      <c r="C79" s="20" t="s">
        <v>15</v>
      </c>
      <c r="D79" s="56">
        <v>45997</v>
      </c>
      <c r="E79" s="183"/>
      <c r="F79" s="188"/>
      <c r="G79" s="188"/>
      <c r="H79" s="188"/>
      <c r="I79" s="188"/>
      <c r="J79" s="188"/>
      <c r="K79" s="188"/>
      <c r="L79" s="188"/>
      <c r="M79" s="188"/>
      <c r="N79" s="652"/>
      <c r="O79" s="285"/>
    </row>
    <row r="80" spans="2:15" ht="20.25" customHeight="1" x14ac:dyDescent="0.15">
      <c r="B80" s="649"/>
      <c r="C80" s="20" t="s">
        <v>17</v>
      </c>
      <c r="D80" s="52">
        <v>45998</v>
      </c>
      <c r="E80" s="183"/>
      <c r="F80" s="188"/>
      <c r="G80" s="188"/>
      <c r="H80" s="188"/>
      <c r="I80" s="188"/>
      <c r="J80" s="188"/>
      <c r="K80" s="188"/>
      <c r="L80" s="188"/>
      <c r="M80" s="188"/>
      <c r="N80" s="652"/>
      <c r="O80" s="285"/>
    </row>
    <row r="81" spans="2:15" ht="20.25" customHeight="1" x14ac:dyDescent="0.15">
      <c r="B81" s="649"/>
      <c r="C81" s="20" t="s">
        <v>6</v>
      </c>
      <c r="D81" s="52">
        <v>45999</v>
      </c>
      <c r="E81" s="183"/>
      <c r="F81" s="188"/>
      <c r="G81" s="188"/>
      <c r="H81" s="188"/>
      <c r="I81" s="188"/>
      <c r="J81" s="188"/>
      <c r="K81" s="188"/>
      <c r="L81" s="188"/>
      <c r="M81" s="188"/>
      <c r="N81" s="652"/>
      <c r="O81" s="285"/>
    </row>
    <row r="82" spans="2:15" ht="20.25" customHeight="1" x14ac:dyDescent="0.15">
      <c r="B82" s="649"/>
      <c r="C82" s="47" t="s">
        <v>10</v>
      </c>
      <c r="D82" s="55">
        <v>46000</v>
      </c>
      <c r="E82" s="17" t="s">
        <v>273</v>
      </c>
      <c r="F82" s="17" t="s">
        <v>273</v>
      </c>
      <c r="G82" s="17" t="s">
        <v>273</v>
      </c>
      <c r="H82" s="496" t="s">
        <v>276</v>
      </c>
      <c r="I82" s="496" t="s">
        <v>276</v>
      </c>
      <c r="J82" s="496" t="s">
        <v>276</v>
      </c>
      <c r="K82" s="24"/>
      <c r="L82" s="17" t="s">
        <v>273</v>
      </c>
      <c r="M82" s="17" t="s">
        <v>273</v>
      </c>
      <c r="N82" s="652"/>
      <c r="O82" s="285"/>
    </row>
    <row r="83" spans="2:15" ht="20.25" customHeight="1" x14ac:dyDescent="0.15">
      <c r="B83" s="649"/>
      <c r="C83" s="48" t="s">
        <v>12</v>
      </c>
      <c r="D83" s="51">
        <v>46001</v>
      </c>
      <c r="E83" s="17" t="s">
        <v>273</v>
      </c>
      <c r="F83" s="17" t="s">
        <v>273</v>
      </c>
      <c r="G83" s="17" t="s">
        <v>273</v>
      </c>
      <c r="H83" s="17" t="s">
        <v>273</v>
      </c>
      <c r="I83" s="24"/>
      <c r="J83" s="24"/>
      <c r="K83" s="24"/>
      <c r="L83" s="17" t="s">
        <v>273</v>
      </c>
      <c r="M83" s="17" t="s">
        <v>273</v>
      </c>
      <c r="N83" s="652"/>
      <c r="O83" s="285"/>
    </row>
    <row r="84" spans="2:15" ht="20.25" customHeight="1" x14ac:dyDescent="0.15">
      <c r="B84" s="649"/>
      <c r="C84" s="48" t="s">
        <v>13</v>
      </c>
      <c r="D84" s="51">
        <v>46002</v>
      </c>
      <c r="E84" s="17" t="s">
        <v>273</v>
      </c>
      <c r="F84" s="17" t="s">
        <v>273</v>
      </c>
      <c r="G84" s="17" t="s">
        <v>273</v>
      </c>
      <c r="H84" s="496" t="s">
        <v>276</v>
      </c>
      <c r="I84" s="496" t="s">
        <v>276</v>
      </c>
      <c r="J84" s="496" t="s">
        <v>276</v>
      </c>
      <c r="K84" s="24"/>
      <c r="L84" s="496" t="s">
        <v>276</v>
      </c>
      <c r="M84" s="496" t="s">
        <v>276</v>
      </c>
      <c r="N84" s="652"/>
      <c r="O84" s="285"/>
    </row>
    <row r="85" spans="2:15" ht="20.25" customHeight="1" x14ac:dyDescent="0.15">
      <c r="B85" s="649"/>
      <c r="C85" s="48" t="s">
        <v>14</v>
      </c>
      <c r="D85" s="55">
        <v>46003</v>
      </c>
      <c r="E85" s="16"/>
      <c r="F85" s="16"/>
      <c r="G85" s="16"/>
      <c r="H85" s="496" t="s">
        <v>276</v>
      </c>
      <c r="I85" s="496" t="s">
        <v>276</v>
      </c>
      <c r="J85" s="496" t="s">
        <v>276</v>
      </c>
      <c r="K85" s="24"/>
      <c r="L85" s="496" t="s">
        <v>276</v>
      </c>
      <c r="M85" s="496" t="s">
        <v>276</v>
      </c>
      <c r="N85" s="652"/>
      <c r="O85" s="285"/>
    </row>
    <row r="86" spans="2:15" ht="20.25" customHeight="1" x14ac:dyDescent="0.15">
      <c r="B86" s="649"/>
      <c r="C86" s="20" t="s">
        <v>15</v>
      </c>
      <c r="D86" s="52">
        <v>46004</v>
      </c>
      <c r="E86" s="183"/>
      <c r="F86" s="188"/>
      <c r="G86" s="188"/>
      <c r="H86" s="188"/>
      <c r="I86" s="188"/>
      <c r="J86" s="188"/>
      <c r="K86" s="188"/>
      <c r="L86" s="188"/>
      <c r="M86" s="188"/>
      <c r="N86" s="652"/>
      <c r="O86" s="285"/>
    </row>
    <row r="87" spans="2:15" ht="20.25" customHeight="1" thickBot="1" x14ac:dyDescent="0.2">
      <c r="B87" s="649"/>
      <c r="C87" s="62" t="s">
        <v>17</v>
      </c>
      <c r="D87" s="63">
        <v>46005</v>
      </c>
      <c r="E87" s="676"/>
      <c r="F87" s="449"/>
      <c r="G87" s="449"/>
      <c r="H87" s="449"/>
      <c r="I87" s="449"/>
      <c r="J87" s="449"/>
      <c r="K87" s="449"/>
      <c r="L87" s="449"/>
      <c r="M87" s="449"/>
      <c r="N87" s="652"/>
      <c r="O87" s="285"/>
    </row>
    <row r="88" spans="2:15" ht="20.25" customHeight="1" x14ac:dyDescent="0.15">
      <c r="B88" s="649"/>
      <c r="C88" s="556" t="s">
        <v>51</v>
      </c>
      <c r="D88" s="515"/>
      <c r="E88" s="515"/>
      <c r="F88" s="515"/>
      <c r="G88" s="515"/>
      <c r="H88" s="515"/>
      <c r="I88" s="515"/>
      <c r="J88" s="515"/>
      <c r="K88" s="515"/>
      <c r="L88" s="515"/>
      <c r="M88" s="515"/>
      <c r="N88" s="652"/>
    </row>
    <row r="89" spans="2:15" ht="20.25" customHeight="1" thickBot="1" x14ac:dyDescent="0.2">
      <c r="B89" s="649"/>
      <c r="C89" s="557"/>
      <c r="D89" s="517"/>
      <c r="E89" s="517"/>
      <c r="F89" s="517"/>
      <c r="G89" s="517"/>
      <c r="H89" s="517"/>
      <c r="I89" s="517"/>
      <c r="J89" s="517"/>
      <c r="K89" s="517"/>
      <c r="L89" s="517"/>
      <c r="M89" s="517"/>
      <c r="N89" s="652"/>
    </row>
    <row r="90" spans="2:15" ht="20.25" customHeight="1" x14ac:dyDescent="0.15">
      <c r="B90" s="649"/>
      <c r="C90" s="12" t="s">
        <v>12</v>
      </c>
      <c r="D90" s="430">
        <v>46029</v>
      </c>
      <c r="E90" s="272" t="s">
        <v>18</v>
      </c>
      <c r="F90" s="273"/>
      <c r="G90" s="273"/>
      <c r="H90" s="273"/>
      <c r="I90" s="273"/>
      <c r="J90" s="273"/>
      <c r="K90" s="273"/>
      <c r="L90" s="273"/>
      <c r="M90" s="273"/>
      <c r="N90" s="652"/>
    </row>
    <row r="91" spans="2:15" ht="20.25" customHeight="1" x14ac:dyDescent="0.15">
      <c r="B91" s="649"/>
      <c r="C91" s="12" t="s">
        <v>13</v>
      </c>
      <c r="D91" s="677">
        <v>46030</v>
      </c>
      <c r="E91" s="275"/>
      <c r="F91" s="276"/>
      <c r="G91" s="276"/>
      <c r="H91" s="276"/>
      <c r="I91" s="276"/>
      <c r="J91" s="276"/>
      <c r="K91" s="276"/>
      <c r="L91" s="276"/>
      <c r="M91" s="276"/>
      <c r="N91" s="652"/>
    </row>
    <row r="92" spans="2:15" ht="20.25" customHeight="1" x14ac:dyDescent="0.15">
      <c r="B92" s="649"/>
      <c r="C92" s="678" t="s">
        <v>14</v>
      </c>
      <c r="D92" s="430">
        <v>46031</v>
      </c>
      <c r="E92" s="275"/>
      <c r="F92" s="276"/>
      <c r="G92" s="276"/>
      <c r="H92" s="276"/>
      <c r="I92" s="276"/>
      <c r="J92" s="276"/>
      <c r="K92" s="276"/>
      <c r="L92" s="276"/>
      <c r="M92" s="276"/>
      <c r="N92" s="652"/>
    </row>
    <row r="93" spans="2:15" ht="20.25" customHeight="1" x14ac:dyDescent="0.15">
      <c r="B93" s="649"/>
      <c r="C93" s="679" t="s">
        <v>15</v>
      </c>
      <c r="D93" s="52">
        <v>46032</v>
      </c>
      <c r="E93" s="188"/>
      <c r="F93" s="188"/>
      <c r="G93" s="188"/>
      <c r="H93" s="188"/>
      <c r="I93" s="188"/>
      <c r="J93" s="188"/>
      <c r="K93" s="188"/>
      <c r="L93" s="188"/>
      <c r="M93" s="188"/>
      <c r="N93" s="652"/>
    </row>
    <row r="94" spans="2:15" ht="20.25" customHeight="1" x14ac:dyDescent="0.15">
      <c r="B94" s="649"/>
      <c r="C94" s="20" t="s">
        <v>17</v>
      </c>
      <c r="D94" s="680">
        <v>46033</v>
      </c>
      <c r="E94" s="188"/>
      <c r="F94" s="188"/>
      <c r="G94" s="188"/>
      <c r="H94" s="188"/>
      <c r="I94" s="188"/>
      <c r="J94" s="188"/>
      <c r="K94" s="188"/>
      <c r="L94" s="188"/>
      <c r="M94" s="188"/>
      <c r="N94" s="652"/>
    </row>
    <row r="95" spans="2:15" ht="20.25" customHeight="1" x14ac:dyDescent="0.15">
      <c r="B95" s="649"/>
      <c r="C95" s="12" t="s">
        <v>6</v>
      </c>
      <c r="D95" s="430">
        <v>46034</v>
      </c>
      <c r="E95" s="272" t="s">
        <v>18</v>
      </c>
      <c r="F95" s="273"/>
      <c r="G95" s="273"/>
      <c r="H95" s="273"/>
      <c r="I95" s="273"/>
      <c r="J95" s="273"/>
      <c r="K95" s="273"/>
      <c r="L95" s="273"/>
      <c r="M95" s="274"/>
      <c r="N95" s="652"/>
    </row>
    <row r="96" spans="2:15" ht="20.25" customHeight="1" x14ac:dyDescent="0.15">
      <c r="B96" s="649"/>
      <c r="C96" s="12" t="s">
        <v>10</v>
      </c>
      <c r="D96" s="623">
        <v>46035</v>
      </c>
      <c r="E96" s="275"/>
      <c r="F96" s="276"/>
      <c r="G96" s="276"/>
      <c r="H96" s="276"/>
      <c r="I96" s="276"/>
      <c r="J96" s="276"/>
      <c r="K96" s="276"/>
      <c r="L96" s="276"/>
      <c r="M96" s="277"/>
      <c r="N96" s="652"/>
    </row>
    <row r="97" spans="2:14" ht="20.25" customHeight="1" x14ac:dyDescent="0.15">
      <c r="B97" s="649"/>
      <c r="C97" s="12" t="s">
        <v>12</v>
      </c>
      <c r="D97" s="623">
        <v>46036</v>
      </c>
      <c r="E97" s="275"/>
      <c r="F97" s="276"/>
      <c r="G97" s="276"/>
      <c r="H97" s="276"/>
      <c r="I97" s="276"/>
      <c r="J97" s="276"/>
      <c r="K97" s="276"/>
      <c r="L97" s="276"/>
      <c r="M97" s="277"/>
      <c r="N97" s="652"/>
    </row>
    <row r="98" spans="2:14" ht="20.25" customHeight="1" x14ac:dyDescent="0.15">
      <c r="B98" s="649"/>
      <c r="C98" s="12" t="s">
        <v>13</v>
      </c>
      <c r="D98" s="623">
        <v>46037</v>
      </c>
      <c r="E98" s="275"/>
      <c r="F98" s="276"/>
      <c r="G98" s="276"/>
      <c r="H98" s="276"/>
      <c r="I98" s="276"/>
      <c r="J98" s="276"/>
      <c r="K98" s="276"/>
      <c r="L98" s="276"/>
      <c r="M98" s="277"/>
      <c r="N98" s="652"/>
    </row>
    <row r="99" spans="2:14" ht="20.25" customHeight="1" thickBot="1" x14ac:dyDescent="0.2">
      <c r="B99" s="649"/>
      <c r="C99" s="418" t="s">
        <v>14</v>
      </c>
      <c r="D99" s="681">
        <v>46038</v>
      </c>
      <c r="E99" s="671"/>
      <c r="F99" s="520"/>
      <c r="G99" s="520"/>
      <c r="H99" s="520"/>
      <c r="I99" s="520"/>
      <c r="J99" s="520"/>
      <c r="K99" s="520"/>
      <c r="L99" s="520"/>
      <c r="M99" s="521"/>
      <c r="N99" s="652"/>
    </row>
    <row r="100" spans="2:14" ht="20.25" customHeight="1" x14ac:dyDescent="0.15">
      <c r="B100" s="649"/>
      <c r="C100" s="165" t="s">
        <v>54</v>
      </c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652"/>
    </row>
    <row r="101" spans="2:14" ht="20.25" customHeight="1" thickBot="1" x14ac:dyDescent="0.2">
      <c r="B101" s="682"/>
      <c r="C101" s="168"/>
      <c r="D101" s="169"/>
      <c r="E101" s="169"/>
      <c r="F101" s="169"/>
      <c r="G101" s="169"/>
      <c r="H101" s="169"/>
      <c r="I101" s="169"/>
      <c r="J101" s="169"/>
      <c r="K101" s="169"/>
      <c r="L101" s="169"/>
      <c r="M101" s="169"/>
      <c r="N101" s="683"/>
    </row>
  </sheetData>
  <mergeCells count="49">
    <mergeCell ref="E90:M92"/>
    <mergeCell ref="E93:M93"/>
    <mergeCell ref="E94:M94"/>
    <mergeCell ref="E95:M99"/>
    <mergeCell ref="C100:M101"/>
    <mergeCell ref="E79:M79"/>
    <mergeCell ref="E80:M80"/>
    <mergeCell ref="E81:M81"/>
    <mergeCell ref="E86:M86"/>
    <mergeCell ref="E87:M87"/>
    <mergeCell ref="C88:M89"/>
    <mergeCell ref="E63:M63"/>
    <mergeCell ref="E64:M64"/>
    <mergeCell ref="E70:M70"/>
    <mergeCell ref="E71:M71"/>
    <mergeCell ref="E72:M76"/>
    <mergeCell ref="C77:M78"/>
    <mergeCell ref="E44:M48"/>
    <mergeCell ref="E49:M49"/>
    <mergeCell ref="E50:M50"/>
    <mergeCell ref="E56:M56"/>
    <mergeCell ref="E57:M57"/>
    <mergeCell ref="E58:M62"/>
    <mergeCell ref="E29:M29"/>
    <mergeCell ref="E30:M34"/>
    <mergeCell ref="E35:M35"/>
    <mergeCell ref="E36:M36"/>
    <mergeCell ref="E42:M42"/>
    <mergeCell ref="E43:M43"/>
    <mergeCell ref="B9:N9"/>
    <mergeCell ref="B10:B101"/>
    <mergeCell ref="C10:D10"/>
    <mergeCell ref="N10:N101"/>
    <mergeCell ref="E14:M14"/>
    <mergeCell ref="E15:M15"/>
    <mergeCell ref="E16:M20"/>
    <mergeCell ref="E21:M21"/>
    <mergeCell ref="E22:M22"/>
    <mergeCell ref="E28:M28"/>
    <mergeCell ref="B2:N2"/>
    <mergeCell ref="B3:N3"/>
    <mergeCell ref="B4:N4"/>
    <mergeCell ref="B5:N5"/>
    <mergeCell ref="C6:E6"/>
    <mergeCell ref="F6:G6"/>
    <mergeCell ref="H6:I6"/>
    <mergeCell ref="J6:K6"/>
    <mergeCell ref="L6:M6"/>
    <mergeCell ref="N6:N8"/>
  </mergeCells>
  <conditionalFormatting sqref="K26:L26">
    <cfRule type="expression" dxfId="29" priority="1" stopIfTrue="1">
      <formula>NOT(MONTH(K26)=$C$42)</formula>
    </cfRule>
    <cfRule type="expression" dxfId="28" priority="2" stopIfTrue="1">
      <formula>MATCH(K26,(((#REF!))),0)&gt;0</formula>
    </cfRule>
  </conditionalFormatting>
  <conditionalFormatting sqref="K11:M13 K23:M23">
    <cfRule type="expression" dxfId="27" priority="5" stopIfTrue="1">
      <formula>NOT(MONTH(K11)=$C$42)</formula>
    </cfRule>
    <cfRule type="expression" dxfId="26" priority="6" stopIfTrue="1">
      <formula>MATCH(K11,(((#REF!))),0)&gt;0</formula>
    </cfRule>
  </conditionalFormatting>
  <conditionalFormatting sqref="Q14">
    <cfRule type="expression" dxfId="25" priority="3" stopIfTrue="1">
      <formula>NOT(MONTH(Q14)=$C$42)</formula>
    </cfRule>
    <cfRule type="expression" dxfId="24" priority="4" stopIfTrue="1">
      <formula>MATCH(Q14,(((#REF!))),0)&gt;0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783C-C641-D64F-9AF0-6670E5010BE5}">
  <sheetPr>
    <tabColor rgb="FFFFFF00"/>
  </sheetPr>
  <dimension ref="B1:S870"/>
  <sheetViews>
    <sheetView topLeftCell="A66" zoomScale="85" zoomScaleNormal="85" workbookViewId="0">
      <selection activeCell="D85" sqref="D85"/>
    </sheetView>
  </sheetViews>
  <sheetFormatPr baseColWidth="10" defaultColWidth="8.83203125" defaultRowHeight="14" x14ac:dyDescent="0.15"/>
  <cols>
    <col min="1" max="1" width="8.83203125" style="2"/>
    <col min="2" max="8" width="20.5" style="24" customWidth="1"/>
    <col min="9" max="10" width="20.5" style="29" customWidth="1"/>
    <col min="11" max="12" width="20.5" style="24" customWidth="1"/>
    <col min="13" max="13" width="20.5" style="1" customWidth="1"/>
    <col min="14" max="14" width="20.5" style="2" customWidth="1"/>
    <col min="15" max="16384" width="8.83203125" style="2"/>
  </cols>
  <sheetData>
    <row r="1" spans="2:19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9" ht="20.25" customHeight="1" x14ac:dyDescent="0.15">
      <c r="B2" s="113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2:19" ht="20.25" customHeight="1" x14ac:dyDescent="0.15">
      <c r="B3" s="116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8"/>
    </row>
    <row r="4" spans="2:19" ht="20.25" customHeight="1" thickBot="1" x14ac:dyDescent="0.2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1"/>
    </row>
    <row r="5" spans="2:19" ht="40" customHeight="1" thickBot="1" x14ac:dyDescent="0.2">
      <c r="B5" s="215" t="s">
        <v>278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7"/>
    </row>
    <row r="6" spans="2:19" ht="40" customHeight="1" x14ac:dyDescent="0.15">
      <c r="B6" s="102" t="s">
        <v>81</v>
      </c>
      <c r="C6" s="626" t="s">
        <v>238</v>
      </c>
      <c r="D6" s="627"/>
      <c r="E6" s="628"/>
      <c r="F6" s="629" t="s">
        <v>239</v>
      </c>
      <c r="G6" s="529"/>
      <c r="H6" s="630" t="s">
        <v>240</v>
      </c>
      <c r="I6" s="631"/>
      <c r="J6" s="421" t="s">
        <v>241</v>
      </c>
      <c r="K6" s="423"/>
      <c r="L6" s="348" t="s">
        <v>242</v>
      </c>
      <c r="M6" s="632"/>
      <c r="N6" s="301" t="s">
        <v>177</v>
      </c>
    </row>
    <row r="7" spans="2:19" ht="40" customHeight="1" x14ac:dyDescent="0.15">
      <c r="B7" s="103" t="s">
        <v>2</v>
      </c>
      <c r="C7" s="633" t="s">
        <v>243</v>
      </c>
      <c r="D7" s="634" t="s">
        <v>244</v>
      </c>
      <c r="E7" s="635" t="s">
        <v>245</v>
      </c>
      <c r="F7" s="636" t="s">
        <v>246</v>
      </c>
      <c r="G7" s="637" t="s">
        <v>247</v>
      </c>
      <c r="H7" s="460" t="s">
        <v>248</v>
      </c>
      <c r="I7" s="638" t="s">
        <v>249</v>
      </c>
      <c r="J7" s="462" t="s">
        <v>250</v>
      </c>
      <c r="K7" s="639" t="s">
        <v>251</v>
      </c>
      <c r="L7" s="640" t="s">
        <v>252</v>
      </c>
      <c r="M7" s="641" t="s">
        <v>253</v>
      </c>
      <c r="N7" s="302"/>
    </row>
    <row r="8" spans="2:19" ht="40" customHeight="1" thickBot="1" x14ac:dyDescent="0.2">
      <c r="B8" s="465" t="s">
        <v>4</v>
      </c>
      <c r="C8" s="36" t="s">
        <v>254</v>
      </c>
      <c r="D8" s="36" t="s">
        <v>279</v>
      </c>
      <c r="E8" s="36" t="s">
        <v>280</v>
      </c>
      <c r="F8" s="36" t="s">
        <v>281</v>
      </c>
      <c r="G8" s="36" t="s">
        <v>282</v>
      </c>
      <c r="H8" s="5" t="s">
        <v>259</v>
      </c>
      <c r="I8" s="5" t="s">
        <v>260</v>
      </c>
      <c r="J8" s="5" t="s">
        <v>283</v>
      </c>
      <c r="K8" s="36" t="s">
        <v>284</v>
      </c>
      <c r="L8" s="5" t="s">
        <v>285</v>
      </c>
      <c r="M8" s="642" t="s">
        <v>151</v>
      </c>
      <c r="N8" s="303"/>
    </row>
    <row r="9" spans="2:19" ht="40" customHeight="1" thickBot="1" x14ac:dyDescent="0.2">
      <c r="B9" s="643" t="s">
        <v>286</v>
      </c>
      <c r="C9" s="539"/>
      <c r="D9" s="539"/>
      <c r="E9" s="539"/>
      <c r="F9" s="539"/>
      <c r="G9" s="539"/>
      <c r="H9" s="539"/>
      <c r="I9" s="539"/>
      <c r="J9" s="539"/>
      <c r="K9" s="539"/>
      <c r="L9" s="539"/>
      <c r="M9" s="539"/>
      <c r="N9" s="569"/>
      <c r="Q9" s="53"/>
      <c r="R9" s="54" t="s">
        <v>47</v>
      </c>
      <c r="S9" s="54" t="s">
        <v>46</v>
      </c>
    </row>
    <row r="10" spans="2:19" ht="20.25" customHeight="1" thickBot="1" x14ac:dyDescent="0.2">
      <c r="B10" s="644"/>
      <c r="C10" s="111" t="s">
        <v>5</v>
      </c>
      <c r="D10" s="112"/>
      <c r="E10" s="39" t="s">
        <v>56</v>
      </c>
      <c r="F10" s="40" t="s">
        <v>57</v>
      </c>
      <c r="G10" s="40" t="s">
        <v>58</v>
      </c>
      <c r="H10" s="40" t="s">
        <v>59</v>
      </c>
      <c r="I10" s="40" t="s">
        <v>60</v>
      </c>
      <c r="J10" s="40" t="s">
        <v>61</v>
      </c>
      <c r="K10" s="40" t="s">
        <v>62</v>
      </c>
      <c r="L10" s="41" t="s">
        <v>63</v>
      </c>
      <c r="M10" s="42" t="s">
        <v>64</v>
      </c>
      <c r="N10" s="684"/>
      <c r="O10" s="285"/>
      <c r="Q10" s="474" t="s">
        <v>265</v>
      </c>
      <c r="R10" s="65">
        <v>14</v>
      </c>
      <c r="S10" s="65">
        <f>COUNTIF($B$11:$N$99,"Medicina urg.")</f>
        <v>14</v>
      </c>
    </row>
    <row r="11" spans="2:19" ht="20.25" customHeight="1" x14ac:dyDescent="0.15">
      <c r="B11" s="649"/>
      <c r="C11" s="49" t="s">
        <v>12</v>
      </c>
      <c r="D11" s="50">
        <v>45931</v>
      </c>
      <c r="E11" s="363" t="s">
        <v>266</v>
      </c>
      <c r="F11" s="364" t="s">
        <v>266</v>
      </c>
      <c r="G11" s="364" t="s">
        <v>266</v>
      </c>
      <c r="H11" s="685" t="s">
        <v>268</v>
      </c>
      <c r="I11" s="685" t="s">
        <v>268</v>
      </c>
      <c r="J11" s="10"/>
      <c r="K11" s="365" t="s">
        <v>272</v>
      </c>
      <c r="L11" s="365" t="s">
        <v>272</v>
      </c>
      <c r="M11" s="686" t="s">
        <v>272</v>
      </c>
      <c r="N11" s="687"/>
      <c r="O11" s="285"/>
      <c r="Q11" s="653" t="s">
        <v>268</v>
      </c>
      <c r="R11" s="65">
        <v>14</v>
      </c>
      <c r="S11" s="65">
        <f>COUNTIF($B$11:$N$99,"Chir. Urgenza")</f>
        <v>14</v>
      </c>
    </row>
    <row r="12" spans="2:19" ht="20.25" customHeight="1" x14ac:dyDescent="0.15">
      <c r="B12" s="649"/>
      <c r="C12" s="48" t="s">
        <v>13</v>
      </c>
      <c r="D12" s="51">
        <v>45932</v>
      </c>
      <c r="E12" s="368" t="s">
        <v>266</v>
      </c>
      <c r="F12" s="354" t="s">
        <v>266</v>
      </c>
      <c r="G12" s="354" t="s">
        <v>266</v>
      </c>
      <c r="H12" s="668" t="s">
        <v>268</v>
      </c>
      <c r="I12" s="668" t="s">
        <v>268</v>
      </c>
      <c r="J12" s="16"/>
      <c r="K12" s="369" t="s">
        <v>272</v>
      </c>
      <c r="L12" s="369" t="s">
        <v>272</v>
      </c>
      <c r="M12" s="405" t="s">
        <v>272</v>
      </c>
      <c r="N12" s="687"/>
      <c r="O12" s="285"/>
      <c r="Q12" s="656" t="s">
        <v>269</v>
      </c>
      <c r="R12" s="65">
        <v>14</v>
      </c>
      <c r="S12" s="65">
        <f>COUNTIF($B$11:$N$99,"Anestesiologia")</f>
        <v>14</v>
      </c>
    </row>
    <row r="13" spans="2:19" ht="20.25" customHeight="1" x14ac:dyDescent="0.15">
      <c r="B13" s="649"/>
      <c r="C13" s="48" t="s">
        <v>14</v>
      </c>
      <c r="D13" s="51">
        <v>45933</v>
      </c>
      <c r="E13" s="368" t="s">
        <v>266</v>
      </c>
      <c r="F13" s="354" t="s">
        <v>266</v>
      </c>
      <c r="G13" s="354" t="s">
        <v>266</v>
      </c>
      <c r="H13" s="668" t="s">
        <v>268</v>
      </c>
      <c r="I13" s="668" t="s">
        <v>268</v>
      </c>
      <c r="J13" s="16"/>
      <c r="K13" s="369" t="s">
        <v>272</v>
      </c>
      <c r="L13" s="369" t="s">
        <v>272</v>
      </c>
      <c r="M13" s="405" t="s">
        <v>272</v>
      </c>
      <c r="N13" s="687"/>
      <c r="O13" s="285"/>
      <c r="Q13" s="688" t="s">
        <v>270</v>
      </c>
      <c r="R13" s="65">
        <v>21</v>
      </c>
      <c r="S13" s="65">
        <f>COUNTIF($B$11:$N$99,"Mal. Sangue")</f>
        <v>21</v>
      </c>
    </row>
    <row r="14" spans="2:19" ht="20.25" customHeight="1" x14ac:dyDescent="0.15">
      <c r="B14" s="649"/>
      <c r="C14" s="20" t="s">
        <v>15</v>
      </c>
      <c r="D14" s="56">
        <v>45934</v>
      </c>
      <c r="E14" s="155"/>
      <c r="F14" s="156"/>
      <c r="G14" s="156"/>
      <c r="H14" s="156"/>
      <c r="I14" s="156"/>
      <c r="J14" s="156"/>
      <c r="K14" s="156"/>
      <c r="L14" s="156"/>
      <c r="M14" s="157"/>
      <c r="N14" s="687"/>
      <c r="O14" s="285"/>
      <c r="Q14" s="658" t="s">
        <v>267</v>
      </c>
      <c r="R14" s="65">
        <v>14</v>
      </c>
      <c r="S14" s="65">
        <f>COUNTIF($B$11:$N$99,"Oncologia")</f>
        <v>14</v>
      </c>
    </row>
    <row r="15" spans="2:19" ht="20.25" customHeight="1" x14ac:dyDescent="0.15">
      <c r="B15" s="649"/>
      <c r="C15" s="20" t="s">
        <v>17</v>
      </c>
      <c r="D15" s="52">
        <v>45935</v>
      </c>
      <c r="E15" s="155"/>
      <c r="F15" s="156"/>
      <c r="G15" s="156"/>
      <c r="H15" s="156"/>
      <c r="I15" s="156"/>
      <c r="J15" s="156"/>
      <c r="K15" s="156"/>
      <c r="L15" s="156"/>
      <c r="M15" s="157"/>
      <c r="N15" s="687"/>
      <c r="O15" s="285"/>
      <c r="Q15" s="479" t="s">
        <v>271</v>
      </c>
      <c r="R15" s="65">
        <v>21</v>
      </c>
      <c r="S15" s="65">
        <f>COUNTIF($B$11:$N$99,"Geriatria")</f>
        <v>21</v>
      </c>
    </row>
    <row r="16" spans="2:19" ht="20.25" customHeight="1" x14ac:dyDescent="0.15">
      <c r="B16" s="649"/>
      <c r="C16" s="48" t="s">
        <v>6</v>
      </c>
      <c r="D16" s="51">
        <v>45936</v>
      </c>
      <c r="E16" s="272" t="s">
        <v>18</v>
      </c>
      <c r="F16" s="273"/>
      <c r="G16" s="273"/>
      <c r="H16" s="273"/>
      <c r="I16" s="273"/>
      <c r="J16" s="273"/>
      <c r="K16" s="273"/>
      <c r="L16" s="273"/>
      <c r="M16" s="274"/>
      <c r="N16" s="687"/>
      <c r="O16" s="285"/>
      <c r="Q16" s="362" t="s">
        <v>272</v>
      </c>
      <c r="R16" s="65">
        <v>14</v>
      </c>
      <c r="S16" s="65">
        <f>COUNTIF($B$11:$N$99,"Reumatologia")</f>
        <v>14</v>
      </c>
    </row>
    <row r="17" spans="2:19" ht="20.25" customHeight="1" x14ac:dyDescent="0.15">
      <c r="B17" s="649"/>
      <c r="C17" s="48" t="s">
        <v>10</v>
      </c>
      <c r="D17" s="55">
        <v>45937</v>
      </c>
      <c r="E17" s="275"/>
      <c r="F17" s="276"/>
      <c r="G17" s="276"/>
      <c r="H17" s="276"/>
      <c r="I17" s="276"/>
      <c r="J17" s="276"/>
      <c r="K17" s="276"/>
      <c r="L17" s="276"/>
      <c r="M17" s="277"/>
      <c r="N17" s="687"/>
      <c r="O17" s="285"/>
      <c r="Q17" s="366" t="s">
        <v>266</v>
      </c>
      <c r="R17" s="65">
        <v>35</v>
      </c>
      <c r="S17" s="65">
        <f>COUNTIF($B$11:$N$99,"Medicina Interna")</f>
        <v>35</v>
      </c>
    </row>
    <row r="18" spans="2:19" ht="20.25" customHeight="1" x14ac:dyDescent="0.15">
      <c r="B18" s="649"/>
      <c r="C18" s="48" t="s">
        <v>12</v>
      </c>
      <c r="D18" s="51">
        <v>45938</v>
      </c>
      <c r="E18" s="275"/>
      <c r="F18" s="276"/>
      <c r="G18" s="276"/>
      <c r="H18" s="276"/>
      <c r="I18" s="276"/>
      <c r="J18" s="276"/>
      <c r="K18" s="276"/>
      <c r="L18" s="276"/>
      <c r="M18" s="277"/>
      <c r="N18" s="687"/>
      <c r="O18" s="285"/>
      <c r="Q18" s="487" t="s">
        <v>273</v>
      </c>
      <c r="R18" s="65">
        <v>14</v>
      </c>
      <c r="S18" s="65">
        <f>COUNTIF($B$11:$N$99,"Medicina Famiglia")</f>
        <v>14</v>
      </c>
    </row>
    <row r="19" spans="2:19" ht="20.25" customHeight="1" x14ac:dyDescent="0.15">
      <c r="B19" s="649"/>
      <c r="C19" s="48" t="s">
        <v>13</v>
      </c>
      <c r="D19" s="51">
        <v>45939</v>
      </c>
      <c r="E19" s="275"/>
      <c r="F19" s="276"/>
      <c r="G19" s="276"/>
      <c r="H19" s="276"/>
      <c r="I19" s="276"/>
      <c r="J19" s="276"/>
      <c r="K19" s="276"/>
      <c r="L19" s="276"/>
      <c r="M19" s="277"/>
      <c r="N19" s="687"/>
      <c r="O19" s="285"/>
      <c r="Q19" s="659" t="s">
        <v>274</v>
      </c>
      <c r="R19" s="65">
        <v>35</v>
      </c>
      <c r="S19" s="65">
        <f>COUNTIF($B$11:$N$99,"Chirurgia Gen.")</f>
        <v>35</v>
      </c>
    </row>
    <row r="20" spans="2:19" ht="20.25" customHeight="1" x14ac:dyDescent="0.15">
      <c r="B20" s="649"/>
      <c r="C20" s="48" t="s">
        <v>14</v>
      </c>
      <c r="D20" s="55">
        <v>45940</v>
      </c>
      <c r="E20" s="278"/>
      <c r="F20" s="279"/>
      <c r="G20" s="279"/>
      <c r="H20" s="279"/>
      <c r="I20" s="279"/>
      <c r="J20" s="279"/>
      <c r="K20" s="279"/>
      <c r="L20" s="279"/>
      <c r="M20" s="280"/>
      <c r="N20" s="687"/>
      <c r="O20" s="285"/>
      <c r="Q20" s="660" t="s">
        <v>275</v>
      </c>
      <c r="R20" s="65">
        <v>14</v>
      </c>
      <c r="S20" s="65">
        <f>COUNTIF($B$11:$N$101,"Chir. Oncologica")</f>
        <v>14</v>
      </c>
    </row>
    <row r="21" spans="2:19" ht="20.25" customHeight="1" x14ac:dyDescent="0.15">
      <c r="B21" s="649"/>
      <c r="C21" s="20" t="s">
        <v>15</v>
      </c>
      <c r="D21" s="52">
        <v>45941</v>
      </c>
      <c r="E21" s="155"/>
      <c r="F21" s="156"/>
      <c r="G21" s="156"/>
      <c r="H21" s="156"/>
      <c r="I21" s="156"/>
      <c r="J21" s="156"/>
      <c r="K21" s="156"/>
      <c r="L21" s="156"/>
      <c r="M21" s="157"/>
      <c r="N21" s="687"/>
      <c r="O21" s="285"/>
    </row>
    <row r="22" spans="2:19" ht="20.25" customHeight="1" x14ac:dyDescent="0.15">
      <c r="B22" s="649"/>
      <c r="C22" s="20" t="s">
        <v>17</v>
      </c>
      <c r="D22" s="52">
        <v>45942</v>
      </c>
      <c r="E22" s="155"/>
      <c r="F22" s="156"/>
      <c r="G22" s="156"/>
      <c r="H22" s="156"/>
      <c r="I22" s="156"/>
      <c r="J22" s="156"/>
      <c r="K22" s="156"/>
      <c r="L22" s="156"/>
      <c r="M22" s="157"/>
      <c r="N22" s="687"/>
      <c r="O22" s="285"/>
    </row>
    <row r="23" spans="2:19" ht="20.25" customHeight="1" x14ac:dyDescent="0.15">
      <c r="B23" s="649"/>
      <c r="C23" s="48" t="s">
        <v>6</v>
      </c>
      <c r="D23" s="55">
        <v>45943</v>
      </c>
      <c r="E23" s="368" t="s">
        <v>266</v>
      </c>
      <c r="F23" s="354" t="s">
        <v>266</v>
      </c>
      <c r="G23" s="354" t="s">
        <v>266</v>
      </c>
      <c r="H23" s="668" t="s">
        <v>268</v>
      </c>
      <c r="I23" s="668" t="s">
        <v>268</v>
      </c>
      <c r="J23" s="16"/>
      <c r="K23" s="369" t="s">
        <v>272</v>
      </c>
      <c r="L23" s="369" t="s">
        <v>272</v>
      </c>
      <c r="M23" s="405" t="s">
        <v>272</v>
      </c>
      <c r="N23" s="687"/>
      <c r="O23" s="285"/>
    </row>
    <row r="24" spans="2:19" ht="20.25" customHeight="1" x14ac:dyDescent="0.15">
      <c r="B24" s="649"/>
      <c r="C24" s="48" t="s">
        <v>10</v>
      </c>
      <c r="D24" s="51">
        <v>45944</v>
      </c>
      <c r="E24" s="368" t="s">
        <v>266</v>
      </c>
      <c r="F24" s="354" t="s">
        <v>266</v>
      </c>
      <c r="G24" s="354" t="s">
        <v>266</v>
      </c>
      <c r="H24" s="668" t="s">
        <v>268</v>
      </c>
      <c r="I24" s="668" t="s">
        <v>268</v>
      </c>
      <c r="J24" s="16"/>
      <c r="K24" s="663" t="s">
        <v>274</v>
      </c>
      <c r="L24" s="663" t="s">
        <v>274</v>
      </c>
      <c r="M24" s="689" t="s">
        <v>274</v>
      </c>
      <c r="N24" s="687"/>
      <c r="O24" s="285"/>
    </row>
    <row r="25" spans="2:19" ht="20.25" customHeight="1" x14ac:dyDescent="0.15">
      <c r="B25" s="649"/>
      <c r="C25" s="48" t="s">
        <v>12</v>
      </c>
      <c r="D25" s="51">
        <v>45945</v>
      </c>
      <c r="E25" s="368" t="s">
        <v>266</v>
      </c>
      <c r="F25" s="354" t="s">
        <v>266</v>
      </c>
      <c r="G25" s="354" t="s">
        <v>266</v>
      </c>
      <c r="H25" s="668" t="s">
        <v>268</v>
      </c>
      <c r="I25" s="668" t="s">
        <v>268</v>
      </c>
      <c r="J25" s="16"/>
      <c r="K25" s="663" t="s">
        <v>274</v>
      </c>
      <c r="L25" s="663" t="s">
        <v>274</v>
      </c>
      <c r="M25" s="689" t="s">
        <v>274</v>
      </c>
      <c r="N25" s="687"/>
      <c r="O25" s="285"/>
    </row>
    <row r="26" spans="2:19" ht="20.25" customHeight="1" x14ac:dyDescent="0.15">
      <c r="B26" s="649"/>
      <c r="C26" s="48" t="s">
        <v>13</v>
      </c>
      <c r="D26" s="55">
        <v>45946</v>
      </c>
      <c r="E26" s="368" t="s">
        <v>266</v>
      </c>
      <c r="F26" s="354" t="s">
        <v>266</v>
      </c>
      <c r="G26" s="354" t="s">
        <v>266</v>
      </c>
      <c r="H26" s="668" t="s">
        <v>268</v>
      </c>
      <c r="I26" s="668" t="s">
        <v>268</v>
      </c>
      <c r="J26" s="16"/>
      <c r="K26" s="369" t="s">
        <v>272</v>
      </c>
      <c r="L26" s="369" t="s">
        <v>272</v>
      </c>
      <c r="M26" s="18"/>
      <c r="N26" s="687"/>
      <c r="O26" s="285"/>
    </row>
    <row r="27" spans="2:19" ht="20.25" customHeight="1" x14ac:dyDescent="0.15">
      <c r="B27" s="649"/>
      <c r="C27" s="48" t="s">
        <v>14</v>
      </c>
      <c r="D27" s="51">
        <v>45947</v>
      </c>
      <c r="E27" s="368" t="s">
        <v>266</v>
      </c>
      <c r="F27" s="354" t="s">
        <v>266</v>
      </c>
      <c r="G27" s="354" t="s">
        <v>266</v>
      </c>
      <c r="H27" s="496" t="s">
        <v>270</v>
      </c>
      <c r="I27" s="496" t="s">
        <v>270</v>
      </c>
      <c r="J27" s="16"/>
      <c r="K27" s="663" t="s">
        <v>274</v>
      </c>
      <c r="L27" s="663" t="s">
        <v>274</v>
      </c>
      <c r="M27" s="689" t="s">
        <v>274</v>
      </c>
      <c r="N27" s="687"/>
      <c r="O27" s="285"/>
    </row>
    <row r="28" spans="2:19" ht="20.25" customHeight="1" x14ac:dyDescent="0.15">
      <c r="B28" s="649"/>
      <c r="C28" s="20" t="s">
        <v>15</v>
      </c>
      <c r="D28" s="52">
        <v>45948</v>
      </c>
      <c r="E28" s="155"/>
      <c r="F28" s="156"/>
      <c r="G28" s="156"/>
      <c r="H28" s="156"/>
      <c r="I28" s="156"/>
      <c r="J28" s="156"/>
      <c r="K28" s="156"/>
      <c r="L28" s="156"/>
      <c r="M28" s="157"/>
      <c r="N28" s="687"/>
      <c r="O28" s="285"/>
    </row>
    <row r="29" spans="2:19" ht="20.25" customHeight="1" x14ac:dyDescent="0.15">
      <c r="B29" s="649"/>
      <c r="C29" s="20" t="s">
        <v>17</v>
      </c>
      <c r="D29" s="56">
        <v>45949</v>
      </c>
      <c r="E29" s="155"/>
      <c r="F29" s="156"/>
      <c r="G29" s="156"/>
      <c r="H29" s="156"/>
      <c r="I29" s="156"/>
      <c r="J29" s="156"/>
      <c r="K29" s="156"/>
      <c r="L29" s="156"/>
      <c r="M29" s="157"/>
      <c r="N29" s="687"/>
      <c r="O29" s="285"/>
    </row>
    <row r="30" spans="2:19" ht="20.25" customHeight="1" x14ac:dyDescent="0.15">
      <c r="B30" s="649"/>
      <c r="C30" s="48" t="s">
        <v>6</v>
      </c>
      <c r="D30" s="51">
        <v>45950</v>
      </c>
      <c r="E30" s="272" t="s">
        <v>18</v>
      </c>
      <c r="F30" s="273"/>
      <c r="G30" s="273"/>
      <c r="H30" s="273"/>
      <c r="I30" s="273"/>
      <c r="J30" s="273"/>
      <c r="K30" s="273"/>
      <c r="L30" s="273"/>
      <c r="M30" s="274"/>
      <c r="N30" s="687"/>
      <c r="O30" s="285"/>
    </row>
    <row r="31" spans="2:19" ht="20.25" customHeight="1" x14ac:dyDescent="0.15">
      <c r="B31" s="649"/>
      <c r="C31" s="48" t="s">
        <v>10</v>
      </c>
      <c r="D31" s="51">
        <v>45951</v>
      </c>
      <c r="E31" s="275"/>
      <c r="F31" s="276"/>
      <c r="G31" s="276"/>
      <c r="H31" s="276"/>
      <c r="I31" s="276"/>
      <c r="J31" s="276"/>
      <c r="K31" s="276"/>
      <c r="L31" s="276"/>
      <c r="M31" s="277"/>
      <c r="N31" s="687"/>
      <c r="O31" s="285"/>
    </row>
    <row r="32" spans="2:19" ht="20.25" customHeight="1" x14ac:dyDescent="0.15">
      <c r="B32" s="649"/>
      <c r="C32" s="48" t="s">
        <v>12</v>
      </c>
      <c r="D32" s="55">
        <v>45952</v>
      </c>
      <c r="E32" s="275"/>
      <c r="F32" s="276"/>
      <c r="G32" s="276"/>
      <c r="H32" s="276"/>
      <c r="I32" s="276"/>
      <c r="J32" s="276"/>
      <c r="K32" s="276"/>
      <c r="L32" s="276"/>
      <c r="M32" s="277"/>
      <c r="N32" s="687"/>
      <c r="O32" s="285"/>
    </row>
    <row r="33" spans="2:15" ht="20.25" customHeight="1" x14ac:dyDescent="0.15">
      <c r="B33" s="649"/>
      <c r="C33" s="48" t="s">
        <v>13</v>
      </c>
      <c r="D33" s="51">
        <v>45953</v>
      </c>
      <c r="E33" s="275"/>
      <c r="F33" s="276"/>
      <c r="G33" s="276"/>
      <c r="H33" s="276"/>
      <c r="I33" s="276"/>
      <c r="J33" s="276"/>
      <c r="K33" s="276"/>
      <c r="L33" s="276"/>
      <c r="M33" s="277"/>
      <c r="N33" s="687"/>
      <c r="O33" s="285"/>
    </row>
    <row r="34" spans="2:15" ht="20.25" customHeight="1" x14ac:dyDescent="0.15">
      <c r="B34" s="649"/>
      <c r="C34" s="48" t="s">
        <v>14</v>
      </c>
      <c r="D34" s="51">
        <v>45954</v>
      </c>
      <c r="E34" s="278"/>
      <c r="F34" s="279"/>
      <c r="G34" s="279"/>
      <c r="H34" s="279"/>
      <c r="I34" s="279"/>
      <c r="J34" s="279"/>
      <c r="K34" s="279"/>
      <c r="L34" s="279"/>
      <c r="M34" s="280"/>
      <c r="N34" s="687"/>
      <c r="O34" s="285"/>
    </row>
    <row r="35" spans="2:15" ht="20.25" customHeight="1" x14ac:dyDescent="0.15">
      <c r="B35" s="649"/>
      <c r="C35" s="20" t="s">
        <v>15</v>
      </c>
      <c r="D35" s="56">
        <v>45955</v>
      </c>
      <c r="E35" s="155"/>
      <c r="F35" s="156"/>
      <c r="G35" s="156"/>
      <c r="H35" s="156"/>
      <c r="I35" s="156"/>
      <c r="J35" s="156"/>
      <c r="K35" s="156"/>
      <c r="L35" s="156"/>
      <c r="M35" s="157"/>
      <c r="N35" s="687"/>
      <c r="O35" s="285"/>
    </row>
    <row r="36" spans="2:15" ht="20.25" customHeight="1" x14ac:dyDescent="0.15">
      <c r="B36" s="649"/>
      <c r="C36" s="20" t="s">
        <v>17</v>
      </c>
      <c r="D36" s="52">
        <v>45956</v>
      </c>
      <c r="E36" s="155"/>
      <c r="F36" s="156"/>
      <c r="G36" s="156"/>
      <c r="H36" s="156"/>
      <c r="I36" s="156"/>
      <c r="J36" s="156"/>
      <c r="K36" s="156"/>
      <c r="L36" s="156"/>
      <c r="M36" s="157"/>
      <c r="N36" s="687"/>
      <c r="O36" s="285"/>
    </row>
    <row r="37" spans="2:15" ht="20.25" customHeight="1" x14ac:dyDescent="0.15">
      <c r="B37" s="649"/>
      <c r="C37" s="48" t="s">
        <v>6</v>
      </c>
      <c r="D37" s="51">
        <v>45957</v>
      </c>
      <c r="E37" s="368" t="s">
        <v>266</v>
      </c>
      <c r="F37" s="354" t="s">
        <v>266</v>
      </c>
      <c r="G37" s="354" t="s">
        <v>266</v>
      </c>
      <c r="H37" s="496" t="s">
        <v>270</v>
      </c>
      <c r="I37" s="496" t="s">
        <v>270</v>
      </c>
      <c r="J37" s="16"/>
      <c r="K37" s="663" t="s">
        <v>274</v>
      </c>
      <c r="L37" s="663" t="s">
        <v>274</v>
      </c>
      <c r="M37" s="689" t="s">
        <v>274</v>
      </c>
      <c r="N37" s="687"/>
      <c r="O37" s="285"/>
    </row>
    <row r="38" spans="2:15" ht="20.25" customHeight="1" x14ac:dyDescent="0.15">
      <c r="B38" s="649"/>
      <c r="C38" s="48" t="s">
        <v>10</v>
      </c>
      <c r="D38" s="55">
        <v>45958</v>
      </c>
      <c r="E38" s="368" t="s">
        <v>266</v>
      </c>
      <c r="F38" s="354" t="s">
        <v>266</v>
      </c>
      <c r="G38" s="354" t="s">
        <v>266</v>
      </c>
      <c r="H38" s="496" t="s">
        <v>270</v>
      </c>
      <c r="I38" s="496" t="s">
        <v>270</v>
      </c>
      <c r="J38" s="16"/>
      <c r="K38" s="663" t="s">
        <v>274</v>
      </c>
      <c r="L38" s="663" t="s">
        <v>274</v>
      </c>
      <c r="M38" s="689" t="s">
        <v>274</v>
      </c>
      <c r="N38" s="687"/>
      <c r="O38" s="285"/>
    </row>
    <row r="39" spans="2:15" ht="20.25" customHeight="1" x14ac:dyDescent="0.15">
      <c r="B39" s="649"/>
      <c r="C39" s="48" t="s">
        <v>12</v>
      </c>
      <c r="D39" s="51">
        <v>45959</v>
      </c>
      <c r="E39" s="368" t="s">
        <v>266</v>
      </c>
      <c r="F39" s="354" t="s">
        <v>266</v>
      </c>
      <c r="G39" s="354" t="s">
        <v>266</v>
      </c>
      <c r="H39" s="496" t="s">
        <v>270</v>
      </c>
      <c r="I39" s="496" t="s">
        <v>270</v>
      </c>
      <c r="J39" s="16"/>
      <c r="K39" s="663" t="s">
        <v>274</v>
      </c>
      <c r="L39" s="663" t="s">
        <v>274</v>
      </c>
      <c r="M39" s="689" t="s">
        <v>274</v>
      </c>
      <c r="N39" s="687"/>
      <c r="O39" s="285"/>
    </row>
    <row r="40" spans="2:15" ht="20.25" customHeight="1" x14ac:dyDescent="0.15">
      <c r="B40" s="649"/>
      <c r="C40" s="48" t="s">
        <v>13</v>
      </c>
      <c r="D40" s="51">
        <v>45960</v>
      </c>
      <c r="E40" s="368" t="s">
        <v>266</v>
      </c>
      <c r="F40" s="354" t="s">
        <v>266</v>
      </c>
      <c r="G40" s="496" t="s">
        <v>270</v>
      </c>
      <c r="H40" s="496" t="s">
        <v>270</v>
      </c>
      <c r="I40" s="496" t="s">
        <v>270</v>
      </c>
      <c r="J40" s="16"/>
      <c r="K40" s="663" t="s">
        <v>274</v>
      </c>
      <c r="L40" s="663" t="s">
        <v>274</v>
      </c>
      <c r="M40" s="689" t="s">
        <v>274</v>
      </c>
      <c r="N40" s="687"/>
      <c r="O40" s="285"/>
    </row>
    <row r="41" spans="2:15" ht="20.25" customHeight="1" x14ac:dyDescent="0.15">
      <c r="B41" s="649"/>
      <c r="C41" s="48" t="s">
        <v>14</v>
      </c>
      <c r="D41" s="55">
        <v>45961</v>
      </c>
      <c r="E41" s="665" t="s">
        <v>275</v>
      </c>
      <c r="F41" s="666" t="s">
        <v>275</v>
      </c>
      <c r="G41" s="496" t="s">
        <v>270</v>
      </c>
      <c r="H41" s="496" t="s">
        <v>270</v>
      </c>
      <c r="I41" s="496" t="s">
        <v>270</v>
      </c>
      <c r="J41" s="16"/>
      <c r="K41" s="663" t="s">
        <v>274</v>
      </c>
      <c r="L41" s="663" t="s">
        <v>274</v>
      </c>
      <c r="M41" s="689" t="s">
        <v>274</v>
      </c>
      <c r="N41" s="687"/>
      <c r="O41" s="285"/>
    </row>
    <row r="42" spans="2:15" ht="20.25" customHeight="1" x14ac:dyDescent="0.15">
      <c r="B42" s="649"/>
      <c r="C42" s="20" t="s">
        <v>15</v>
      </c>
      <c r="D42" s="52">
        <v>45962</v>
      </c>
      <c r="E42" s="155"/>
      <c r="F42" s="156"/>
      <c r="G42" s="156"/>
      <c r="H42" s="156"/>
      <c r="I42" s="156"/>
      <c r="J42" s="156"/>
      <c r="K42" s="156"/>
      <c r="L42" s="156"/>
      <c r="M42" s="157"/>
      <c r="N42" s="687"/>
      <c r="O42" s="285"/>
    </row>
    <row r="43" spans="2:15" ht="20.25" customHeight="1" x14ac:dyDescent="0.15">
      <c r="B43" s="649"/>
      <c r="C43" s="20" t="s">
        <v>17</v>
      </c>
      <c r="D43" s="52">
        <v>45963</v>
      </c>
      <c r="E43" s="155"/>
      <c r="F43" s="156"/>
      <c r="G43" s="156"/>
      <c r="H43" s="156"/>
      <c r="I43" s="156"/>
      <c r="J43" s="156"/>
      <c r="K43" s="156"/>
      <c r="L43" s="156"/>
      <c r="M43" s="157"/>
      <c r="N43" s="687"/>
      <c r="O43" s="285"/>
    </row>
    <row r="44" spans="2:15" ht="20.25" customHeight="1" x14ac:dyDescent="0.15">
      <c r="B44" s="649"/>
      <c r="C44" s="48" t="s">
        <v>6</v>
      </c>
      <c r="D44" s="55">
        <v>45964</v>
      </c>
      <c r="E44" s="272" t="s">
        <v>18</v>
      </c>
      <c r="F44" s="273"/>
      <c r="G44" s="273"/>
      <c r="H44" s="273"/>
      <c r="I44" s="273"/>
      <c r="J44" s="273"/>
      <c r="K44" s="273"/>
      <c r="L44" s="273"/>
      <c r="M44" s="274"/>
      <c r="N44" s="687"/>
      <c r="O44" s="285"/>
    </row>
    <row r="45" spans="2:15" ht="20.25" customHeight="1" x14ac:dyDescent="0.15">
      <c r="B45" s="649"/>
      <c r="C45" s="48" t="s">
        <v>10</v>
      </c>
      <c r="D45" s="51">
        <v>45965</v>
      </c>
      <c r="E45" s="275"/>
      <c r="F45" s="276"/>
      <c r="G45" s="276"/>
      <c r="H45" s="276"/>
      <c r="I45" s="276"/>
      <c r="J45" s="276"/>
      <c r="K45" s="276"/>
      <c r="L45" s="276"/>
      <c r="M45" s="277"/>
      <c r="N45" s="687"/>
      <c r="O45" s="285"/>
    </row>
    <row r="46" spans="2:15" ht="20.25" customHeight="1" x14ac:dyDescent="0.15">
      <c r="B46" s="649"/>
      <c r="C46" s="48" t="s">
        <v>12</v>
      </c>
      <c r="D46" s="51">
        <v>45966</v>
      </c>
      <c r="E46" s="275"/>
      <c r="F46" s="276"/>
      <c r="G46" s="276"/>
      <c r="H46" s="276"/>
      <c r="I46" s="276"/>
      <c r="J46" s="276"/>
      <c r="K46" s="276"/>
      <c r="L46" s="276"/>
      <c r="M46" s="277"/>
      <c r="N46" s="687"/>
      <c r="O46" s="285"/>
    </row>
    <row r="47" spans="2:15" ht="20.25" customHeight="1" x14ac:dyDescent="0.15">
      <c r="B47" s="649"/>
      <c r="C47" s="48" t="s">
        <v>13</v>
      </c>
      <c r="D47" s="55">
        <v>45967</v>
      </c>
      <c r="E47" s="275"/>
      <c r="F47" s="276"/>
      <c r="G47" s="276"/>
      <c r="H47" s="276"/>
      <c r="I47" s="276"/>
      <c r="J47" s="276"/>
      <c r="K47" s="276"/>
      <c r="L47" s="276"/>
      <c r="M47" s="277"/>
      <c r="N47" s="687"/>
      <c r="O47" s="285"/>
    </row>
    <row r="48" spans="2:15" ht="20.25" customHeight="1" x14ac:dyDescent="0.15">
      <c r="B48" s="649"/>
      <c r="C48" s="48" t="s">
        <v>14</v>
      </c>
      <c r="D48" s="51">
        <v>45968</v>
      </c>
      <c r="E48" s="278"/>
      <c r="F48" s="279"/>
      <c r="G48" s="279"/>
      <c r="H48" s="279"/>
      <c r="I48" s="279"/>
      <c r="J48" s="279"/>
      <c r="K48" s="279"/>
      <c r="L48" s="279"/>
      <c r="M48" s="280"/>
      <c r="N48" s="687"/>
      <c r="O48" s="285"/>
    </row>
    <row r="49" spans="2:15" ht="20.25" customHeight="1" x14ac:dyDescent="0.15">
      <c r="B49" s="649"/>
      <c r="C49" s="20" t="s">
        <v>15</v>
      </c>
      <c r="D49" s="52">
        <v>45969</v>
      </c>
      <c r="E49" s="155"/>
      <c r="F49" s="156"/>
      <c r="G49" s="156"/>
      <c r="H49" s="156"/>
      <c r="I49" s="156"/>
      <c r="J49" s="156"/>
      <c r="K49" s="156"/>
      <c r="L49" s="156"/>
      <c r="M49" s="157"/>
      <c r="N49" s="687"/>
      <c r="O49" s="285"/>
    </row>
    <row r="50" spans="2:15" ht="20.25" customHeight="1" x14ac:dyDescent="0.15">
      <c r="B50" s="649"/>
      <c r="C50" s="20" t="s">
        <v>17</v>
      </c>
      <c r="D50" s="56">
        <v>45970</v>
      </c>
      <c r="E50" s="155"/>
      <c r="F50" s="156"/>
      <c r="G50" s="156"/>
      <c r="H50" s="156"/>
      <c r="I50" s="156"/>
      <c r="J50" s="156"/>
      <c r="K50" s="156"/>
      <c r="L50" s="156"/>
      <c r="M50" s="157"/>
      <c r="N50" s="687"/>
      <c r="O50" s="285"/>
    </row>
    <row r="51" spans="2:15" ht="20.25" customHeight="1" x14ac:dyDescent="0.15">
      <c r="B51" s="649"/>
      <c r="C51" s="48" t="s">
        <v>6</v>
      </c>
      <c r="D51" s="51">
        <v>45971</v>
      </c>
      <c r="E51" s="665" t="s">
        <v>275</v>
      </c>
      <c r="F51" s="666" t="s">
        <v>275</v>
      </c>
      <c r="G51" s="496" t="s">
        <v>270</v>
      </c>
      <c r="H51" s="496" t="s">
        <v>270</v>
      </c>
      <c r="I51" s="496" t="s">
        <v>270</v>
      </c>
      <c r="J51" s="16"/>
      <c r="K51" s="663" t="s">
        <v>274</v>
      </c>
      <c r="L51" s="663" t="s">
        <v>274</v>
      </c>
      <c r="M51" s="689" t="s">
        <v>274</v>
      </c>
      <c r="N51" s="687"/>
      <c r="O51" s="285"/>
    </row>
    <row r="52" spans="2:15" ht="20.25" customHeight="1" x14ac:dyDescent="0.15">
      <c r="B52" s="649"/>
      <c r="C52" s="48" t="s">
        <v>10</v>
      </c>
      <c r="D52" s="51">
        <v>45972</v>
      </c>
      <c r="E52" s="665" t="s">
        <v>275</v>
      </c>
      <c r="F52" s="666" t="s">
        <v>275</v>
      </c>
      <c r="G52" s="666" t="s">
        <v>275</v>
      </c>
      <c r="H52" s="496" t="s">
        <v>270</v>
      </c>
      <c r="I52" s="496" t="s">
        <v>270</v>
      </c>
      <c r="J52" s="16"/>
      <c r="K52" s="663" t="s">
        <v>274</v>
      </c>
      <c r="L52" s="663" t="s">
        <v>274</v>
      </c>
      <c r="M52" s="689" t="s">
        <v>274</v>
      </c>
      <c r="N52" s="687"/>
      <c r="O52" s="285"/>
    </row>
    <row r="53" spans="2:15" ht="20.25" customHeight="1" x14ac:dyDescent="0.15">
      <c r="B53" s="649"/>
      <c r="C53" s="48" t="s">
        <v>12</v>
      </c>
      <c r="D53" s="55">
        <v>45973</v>
      </c>
      <c r="E53" s="665" t="s">
        <v>275</v>
      </c>
      <c r="F53" s="666" t="s">
        <v>275</v>
      </c>
      <c r="G53" s="666" t="s">
        <v>275</v>
      </c>
      <c r="H53" s="654" t="s">
        <v>265</v>
      </c>
      <c r="I53" s="654" t="s">
        <v>265</v>
      </c>
      <c r="J53" s="16"/>
      <c r="K53" s="496" t="s">
        <v>270</v>
      </c>
      <c r="L53" s="496" t="s">
        <v>270</v>
      </c>
      <c r="M53" s="494"/>
      <c r="N53" s="687"/>
      <c r="O53" s="285"/>
    </row>
    <row r="54" spans="2:15" ht="20.25" customHeight="1" x14ac:dyDescent="0.15">
      <c r="B54" s="649"/>
      <c r="C54" s="48" t="s">
        <v>13</v>
      </c>
      <c r="D54" s="51">
        <v>45974</v>
      </c>
      <c r="E54" s="665" t="s">
        <v>275</v>
      </c>
      <c r="F54" s="666" t="s">
        <v>275</v>
      </c>
      <c r="G54" s="654" t="s">
        <v>265</v>
      </c>
      <c r="H54" s="654" t="s">
        <v>265</v>
      </c>
      <c r="I54" s="654" t="s">
        <v>265</v>
      </c>
      <c r="J54" s="16"/>
      <c r="K54" s="663" t="s">
        <v>274</v>
      </c>
      <c r="L54" s="663" t="s">
        <v>274</v>
      </c>
      <c r="M54" s="689" t="s">
        <v>274</v>
      </c>
      <c r="N54" s="687"/>
      <c r="O54" s="285"/>
    </row>
    <row r="55" spans="2:15" ht="20.25" customHeight="1" x14ac:dyDescent="0.15">
      <c r="B55" s="649"/>
      <c r="C55" s="48" t="s">
        <v>14</v>
      </c>
      <c r="D55" s="51">
        <v>45975</v>
      </c>
      <c r="E55" s="665" t="s">
        <v>275</v>
      </c>
      <c r="F55" s="666" t="s">
        <v>275</v>
      </c>
      <c r="G55" s="654" t="s">
        <v>265</v>
      </c>
      <c r="H55" s="654" t="s">
        <v>265</v>
      </c>
      <c r="I55" s="654" t="s">
        <v>265</v>
      </c>
      <c r="J55" s="24"/>
      <c r="K55" s="663" t="s">
        <v>274</v>
      </c>
      <c r="L55" s="663" t="s">
        <v>274</v>
      </c>
      <c r="M55" s="18"/>
      <c r="N55" s="687"/>
      <c r="O55" s="285"/>
    </row>
    <row r="56" spans="2:15" ht="20.25" customHeight="1" x14ac:dyDescent="0.15">
      <c r="B56" s="649"/>
      <c r="C56" s="20" t="s">
        <v>15</v>
      </c>
      <c r="D56" s="56">
        <v>45976</v>
      </c>
      <c r="E56" s="155"/>
      <c r="F56" s="156"/>
      <c r="G56" s="156"/>
      <c r="H56" s="156"/>
      <c r="I56" s="156"/>
      <c r="J56" s="156"/>
      <c r="K56" s="156"/>
      <c r="L56" s="156"/>
      <c r="M56" s="157"/>
      <c r="N56" s="687"/>
      <c r="O56" s="285"/>
    </row>
    <row r="57" spans="2:15" ht="20.25" customHeight="1" x14ac:dyDescent="0.15">
      <c r="B57" s="649"/>
      <c r="C57" s="20" t="s">
        <v>17</v>
      </c>
      <c r="D57" s="52">
        <v>45977</v>
      </c>
      <c r="E57" s="155"/>
      <c r="F57" s="156"/>
      <c r="G57" s="156"/>
      <c r="H57" s="156"/>
      <c r="I57" s="156"/>
      <c r="J57" s="156"/>
      <c r="K57" s="156"/>
      <c r="L57" s="156"/>
      <c r="M57" s="157"/>
      <c r="N57" s="687"/>
      <c r="O57" s="285"/>
    </row>
    <row r="58" spans="2:15" ht="20.25" customHeight="1" x14ac:dyDescent="0.15">
      <c r="B58" s="649"/>
      <c r="C58" s="48" t="s">
        <v>6</v>
      </c>
      <c r="D58" s="51">
        <v>45978</v>
      </c>
      <c r="E58" s="272" t="s">
        <v>18</v>
      </c>
      <c r="F58" s="273"/>
      <c r="G58" s="273"/>
      <c r="H58" s="273"/>
      <c r="I58" s="273"/>
      <c r="J58" s="273"/>
      <c r="K58" s="273"/>
      <c r="L58" s="273"/>
      <c r="M58" s="274"/>
      <c r="N58" s="687"/>
      <c r="O58" s="285"/>
    </row>
    <row r="59" spans="2:15" ht="20.25" customHeight="1" x14ac:dyDescent="0.15">
      <c r="B59" s="649"/>
      <c r="C59" s="48" t="s">
        <v>10</v>
      </c>
      <c r="D59" s="55">
        <v>45979</v>
      </c>
      <c r="E59" s="275"/>
      <c r="F59" s="276"/>
      <c r="G59" s="276"/>
      <c r="H59" s="276"/>
      <c r="I59" s="276"/>
      <c r="J59" s="276"/>
      <c r="K59" s="276"/>
      <c r="L59" s="276"/>
      <c r="M59" s="277"/>
      <c r="N59" s="687"/>
      <c r="O59" s="285"/>
    </row>
    <row r="60" spans="2:15" ht="20.25" customHeight="1" x14ac:dyDescent="0.15">
      <c r="B60" s="649"/>
      <c r="C60" s="48" t="s">
        <v>12</v>
      </c>
      <c r="D60" s="51">
        <v>45980</v>
      </c>
      <c r="E60" s="275"/>
      <c r="F60" s="276"/>
      <c r="G60" s="276"/>
      <c r="H60" s="276"/>
      <c r="I60" s="276"/>
      <c r="J60" s="276"/>
      <c r="K60" s="276"/>
      <c r="L60" s="276"/>
      <c r="M60" s="277"/>
      <c r="N60" s="687"/>
      <c r="O60" s="285"/>
    </row>
    <row r="61" spans="2:15" ht="20.25" customHeight="1" x14ac:dyDescent="0.15">
      <c r="B61" s="649"/>
      <c r="C61" s="48" t="s">
        <v>13</v>
      </c>
      <c r="D61" s="51">
        <v>45981</v>
      </c>
      <c r="E61" s="275"/>
      <c r="F61" s="276"/>
      <c r="G61" s="276"/>
      <c r="H61" s="276"/>
      <c r="I61" s="276"/>
      <c r="J61" s="276"/>
      <c r="K61" s="276"/>
      <c r="L61" s="276"/>
      <c r="M61" s="277"/>
      <c r="N61" s="687"/>
      <c r="O61" s="285"/>
    </row>
    <row r="62" spans="2:15" ht="20.25" customHeight="1" x14ac:dyDescent="0.15">
      <c r="B62" s="649"/>
      <c r="C62" s="48" t="s">
        <v>14</v>
      </c>
      <c r="D62" s="55">
        <v>45982</v>
      </c>
      <c r="E62" s="278"/>
      <c r="F62" s="279"/>
      <c r="G62" s="279"/>
      <c r="H62" s="279"/>
      <c r="I62" s="279"/>
      <c r="J62" s="279"/>
      <c r="K62" s="279"/>
      <c r="L62" s="279"/>
      <c r="M62" s="280"/>
      <c r="N62" s="687"/>
      <c r="O62" s="285"/>
    </row>
    <row r="63" spans="2:15" ht="20.25" customHeight="1" x14ac:dyDescent="0.15">
      <c r="B63" s="649"/>
      <c r="C63" s="20" t="s">
        <v>15</v>
      </c>
      <c r="D63" s="52">
        <v>45983</v>
      </c>
      <c r="E63" s="155"/>
      <c r="F63" s="156"/>
      <c r="G63" s="156"/>
      <c r="H63" s="156"/>
      <c r="I63" s="156"/>
      <c r="J63" s="156"/>
      <c r="K63" s="156"/>
      <c r="L63" s="156"/>
      <c r="M63" s="157"/>
      <c r="N63" s="687"/>
      <c r="O63" s="285"/>
    </row>
    <row r="64" spans="2:15" ht="20.25" customHeight="1" x14ac:dyDescent="0.15">
      <c r="B64" s="649"/>
      <c r="C64" s="20" t="s">
        <v>17</v>
      </c>
      <c r="D64" s="52">
        <v>45984</v>
      </c>
      <c r="E64" s="155"/>
      <c r="F64" s="156"/>
      <c r="G64" s="156"/>
      <c r="H64" s="156"/>
      <c r="I64" s="156"/>
      <c r="J64" s="156"/>
      <c r="K64" s="156"/>
      <c r="L64" s="156"/>
      <c r="M64" s="157"/>
      <c r="N64" s="687"/>
      <c r="O64" s="285"/>
    </row>
    <row r="65" spans="2:15" ht="20.25" customHeight="1" x14ac:dyDescent="0.15">
      <c r="B65" s="649"/>
      <c r="C65" s="48" t="s">
        <v>6</v>
      </c>
      <c r="D65" s="55">
        <v>45985</v>
      </c>
      <c r="E65" s="669" t="s">
        <v>269</v>
      </c>
      <c r="F65" s="670" t="s">
        <v>269</v>
      </c>
      <c r="G65" s="654" t="s">
        <v>265</v>
      </c>
      <c r="H65" s="654" t="s">
        <v>265</v>
      </c>
      <c r="I65" s="654" t="s">
        <v>265</v>
      </c>
      <c r="J65" s="16"/>
      <c r="L65" s="265" t="s">
        <v>267</v>
      </c>
      <c r="M65" s="690" t="s">
        <v>267</v>
      </c>
      <c r="N65" s="687"/>
      <c r="O65" s="285"/>
    </row>
    <row r="66" spans="2:15" ht="20.25" customHeight="1" x14ac:dyDescent="0.15">
      <c r="B66" s="649"/>
      <c r="C66" s="48" t="s">
        <v>10</v>
      </c>
      <c r="D66" s="51">
        <v>45986</v>
      </c>
      <c r="E66" s="669" t="s">
        <v>269</v>
      </c>
      <c r="F66" s="670" t="s">
        <v>269</v>
      </c>
      <c r="G66" s="670" t="s">
        <v>269</v>
      </c>
      <c r="H66" s="654" t="s">
        <v>265</v>
      </c>
      <c r="I66" s="654" t="s">
        <v>265</v>
      </c>
      <c r="J66" s="654" t="s">
        <v>265</v>
      </c>
      <c r="L66" s="265" t="s">
        <v>267</v>
      </c>
      <c r="M66" s="690" t="s">
        <v>267</v>
      </c>
      <c r="N66" s="687"/>
      <c r="O66" s="285"/>
    </row>
    <row r="67" spans="2:15" ht="20.25" customHeight="1" x14ac:dyDescent="0.15">
      <c r="B67" s="649"/>
      <c r="C67" s="48" t="s">
        <v>12</v>
      </c>
      <c r="D67" s="51">
        <v>45987</v>
      </c>
      <c r="E67" s="669" t="s">
        <v>269</v>
      </c>
      <c r="F67" s="670" t="s">
        <v>269</v>
      </c>
      <c r="G67" s="670" t="s">
        <v>269</v>
      </c>
      <c r="H67" s="662" t="s">
        <v>271</v>
      </c>
      <c r="I67" s="662" t="s">
        <v>271</v>
      </c>
      <c r="J67" s="662" t="s">
        <v>271</v>
      </c>
      <c r="K67" s="16"/>
      <c r="L67" s="265" t="s">
        <v>267</v>
      </c>
      <c r="M67" s="690" t="s">
        <v>267</v>
      </c>
      <c r="N67" s="687"/>
      <c r="O67" s="285"/>
    </row>
    <row r="68" spans="2:15" ht="20.25" customHeight="1" x14ac:dyDescent="0.15">
      <c r="B68" s="649"/>
      <c r="C68" s="48" t="s">
        <v>13</v>
      </c>
      <c r="D68" s="55">
        <v>45988</v>
      </c>
      <c r="E68" s="669" t="s">
        <v>269</v>
      </c>
      <c r="F68" s="670" t="s">
        <v>269</v>
      </c>
      <c r="G68" s="670" t="s">
        <v>269</v>
      </c>
      <c r="H68" s="662" t="s">
        <v>271</v>
      </c>
      <c r="I68" s="662" t="s">
        <v>271</v>
      </c>
      <c r="J68" s="662" t="s">
        <v>271</v>
      </c>
      <c r="L68" s="265" t="s">
        <v>267</v>
      </c>
      <c r="M68" s="690" t="s">
        <v>267</v>
      </c>
      <c r="N68" s="687"/>
      <c r="O68" s="285"/>
    </row>
    <row r="69" spans="2:15" ht="20.25" customHeight="1" x14ac:dyDescent="0.15">
      <c r="B69" s="649"/>
      <c r="C69" s="48" t="s">
        <v>14</v>
      </c>
      <c r="D69" s="51">
        <v>45989</v>
      </c>
      <c r="E69" s="669" t="s">
        <v>269</v>
      </c>
      <c r="F69" s="670" t="s">
        <v>269</v>
      </c>
      <c r="G69" s="670" t="s">
        <v>269</v>
      </c>
      <c r="H69" s="662" t="s">
        <v>271</v>
      </c>
      <c r="I69" s="662" t="s">
        <v>271</v>
      </c>
      <c r="J69" s="662" t="s">
        <v>271</v>
      </c>
      <c r="K69" s="16"/>
      <c r="N69" s="687"/>
      <c r="O69" s="285"/>
    </row>
    <row r="70" spans="2:15" ht="20.25" customHeight="1" x14ac:dyDescent="0.15">
      <c r="B70" s="649"/>
      <c r="C70" s="20" t="s">
        <v>15</v>
      </c>
      <c r="D70" s="52">
        <v>45990</v>
      </c>
      <c r="E70" s="155"/>
      <c r="F70" s="156"/>
      <c r="G70" s="156"/>
      <c r="H70" s="156"/>
      <c r="I70" s="156"/>
      <c r="J70" s="156"/>
      <c r="K70" s="156"/>
      <c r="L70" s="156"/>
      <c r="M70" s="157"/>
      <c r="N70" s="687"/>
      <c r="O70" s="285"/>
    </row>
    <row r="71" spans="2:15" ht="20.25" customHeight="1" x14ac:dyDescent="0.15">
      <c r="B71" s="649"/>
      <c r="C71" s="20" t="s">
        <v>17</v>
      </c>
      <c r="D71" s="56">
        <v>45991</v>
      </c>
      <c r="E71" s="155"/>
      <c r="F71" s="156"/>
      <c r="G71" s="156"/>
      <c r="H71" s="156"/>
      <c r="I71" s="156"/>
      <c r="J71" s="156"/>
      <c r="K71" s="156"/>
      <c r="L71" s="156"/>
      <c r="M71" s="157"/>
      <c r="N71" s="687"/>
      <c r="O71" s="285"/>
    </row>
    <row r="72" spans="2:15" ht="20.25" customHeight="1" x14ac:dyDescent="0.15">
      <c r="B72" s="649"/>
      <c r="C72" s="48" t="s">
        <v>6</v>
      </c>
      <c r="D72" s="51">
        <v>45992</v>
      </c>
      <c r="E72" s="272" t="s">
        <v>18</v>
      </c>
      <c r="F72" s="273"/>
      <c r="G72" s="273"/>
      <c r="H72" s="273"/>
      <c r="I72" s="273"/>
      <c r="J72" s="273"/>
      <c r="K72" s="273"/>
      <c r="L72" s="273"/>
      <c r="M72" s="274"/>
      <c r="N72" s="687"/>
      <c r="O72" s="285"/>
    </row>
    <row r="73" spans="2:15" ht="20.25" customHeight="1" x14ac:dyDescent="0.15">
      <c r="B73" s="649"/>
      <c r="C73" s="48" t="s">
        <v>10</v>
      </c>
      <c r="D73" s="51">
        <v>45993</v>
      </c>
      <c r="E73" s="275"/>
      <c r="F73" s="276"/>
      <c r="G73" s="276"/>
      <c r="H73" s="276"/>
      <c r="I73" s="276"/>
      <c r="J73" s="276"/>
      <c r="K73" s="276"/>
      <c r="L73" s="276"/>
      <c r="M73" s="277"/>
      <c r="N73" s="687"/>
      <c r="O73" s="285"/>
    </row>
    <row r="74" spans="2:15" ht="20.25" customHeight="1" x14ac:dyDescent="0.15">
      <c r="B74" s="649"/>
      <c r="C74" s="48" t="s">
        <v>12</v>
      </c>
      <c r="D74" s="55">
        <v>45994</v>
      </c>
      <c r="E74" s="275"/>
      <c r="F74" s="276"/>
      <c r="G74" s="276"/>
      <c r="H74" s="276"/>
      <c r="I74" s="276"/>
      <c r="J74" s="276"/>
      <c r="K74" s="276"/>
      <c r="L74" s="276"/>
      <c r="M74" s="277"/>
      <c r="N74" s="687"/>
      <c r="O74" s="285"/>
    </row>
    <row r="75" spans="2:15" ht="20.25" customHeight="1" x14ac:dyDescent="0.15">
      <c r="B75" s="649"/>
      <c r="C75" s="48" t="s">
        <v>13</v>
      </c>
      <c r="D75" s="51">
        <v>45995</v>
      </c>
      <c r="E75" s="275"/>
      <c r="F75" s="276"/>
      <c r="G75" s="276"/>
      <c r="H75" s="276"/>
      <c r="I75" s="276"/>
      <c r="J75" s="276"/>
      <c r="K75" s="276"/>
      <c r="L75" s="276"/>
      <c r="M75" s="277"/>
      <c r="N75" s="687"/>
      <c r="O75" s="285"/>
    </row>
    <row r="76" spans="2:15" ht="20.25" customHeight="1" x14ac:dyDescent="0.15">
      <c r="B76" s="649"/>
      <c r="C76" s="48" t="s">
        <v>14</v>
      </c>
      <c r="D76" s="51">
        <v>45996</v>
      </c>
      <c r="E76" s="278"/>
      <c r="F76" s="279"/>
      <c r="G76" s="279"/>
      <c r="H76" s="279"/>
      <c r="I76" s="279"/>
      <c r="J76" s="279"/>
      <c r="K76" s="279"/>
      <c r="L76" s="279"/>
      <c r="M76" s="280"/>
      <c r="N76" s="687"/>
      <c r="O76" s="285"/>
    </row>
    <row r="77" spans="2:15" ht="20.25" customHeight="1" x14ac:dyDescent="0.15">
      <c r="B77" s="649"/>
      <c r="C77" s="20" t="s">
        <v>15</v>
      </c>
      <c r="D77" s="56">
        <v>45997</v>
      </c>
      <c r="E77" s="155"/>
      <c r="F77" s="156"/>
      <c r="G77" s="156"/>
      <c r="H77" s="156"/>
      <c r="I77" s="156"/>
      <c r="J77" s="156"/>
      <c r="K77" s="156"/>
      <c r="L77" s="156"/>
      <c r="M77" s="157"/>
      <c r="N77" s="687"/>
      <c r="O77" s="285"/>
    </row>
    <row r="78" spans="2:15" ht="20.25" customHeight="1" x14ac:dyDescent="0.15">
      <c r="B78" s="649"/>
      <c r="C78" s="20" t="s">
        <v>17</v>
      </c>
      <c r="D78" s="52">
        <v>45998</v>
      </c>
      <c r="E78" s="155"/>
      <c r="F78" s="156"/>
      <c r="G78" s="156"/>
      <c r="H78" s="156"/>
      <c r="I78" s="156"/>
      <c r="J78" s="156"/>
      <c r="K78" s="156"/>
      <c r="L78" s="156"/>
      <c r="M78" s="157"/>
      <c r="N78" s="687"/>
      <c r="O78" s="285"/>
    </row>
    <row r="79" spans="2:15" ht="20.25" customHeight="1" x14ac:dyDescent="0.15">
      <c r="B79" s="649"/>
      <c r="C79" s="20" t="s">
        <v>6</v>
      </c>
      <c r="D79" s="52">
        <v>45999</v>
      </c>
      <c r="E79" s="155"/>
      <c r="F79" s="156"/>
      <c r="G79" s="156"/>
      <c r="H79" s="156"/>
      <c r="I79" s="156"/>
      <c r="J79" s="156"/>
      <c r="K79" s="156"/>
      <c r="L79" s="156"/>
      <c r="M79" s="157"/>
      <c r="N79" s="687"/>
      <c r="O79" s="285"/>
    </row>
    <row r="80" spans="2:15" ht="20.25" customHeight="1" x14ac:dyDescent="0.15">
      <c r="B80" s="649"/>
      <c r="C80" s="47" t="s">
        <v>10</v>
      </c>
      <c r="D80" s="55">
        <v>46000</v>
      </c>
      <c r="E80" s="17" t="s">
        <v>273</v>
      </c>
      <c r="F80" s="17" t="s">
        <v>273</v>
      </c>
      <c r="G80" s="45" t="s">
        <v>273</v>
      </c>
      <c r="H80" s="662" t="s">
        <v>271</v>
      </c>
      <c r="I80" s="662" t="s">
        <v>271</v>
      </c>
      <c r="J80" s="662" t="s">
        <v>271</v>
      </c>
      <c r="K80" s="16"/>
      <c r="L80" s="265" t="s">
        <v>267</v>
      </c>
      <c r="M80" s="690" t="s">
        <v>267</v>
      </c>
      <c r="N80" s="687"/>
      <c r="O80" s="285"/>
    </row>
    <row r="81" spans="2:15" ht="20.25" customHeight="1" x14ac:dyDescent="0.15">
      <c r="B81" s="649"/>
      <c r="C81" s="48" t="s">
        <v>12</v>
      </c>
      <c r="D81" s="51">
        <v>46001</v>
      </c>
      <c r="E81" s="17" t="s">
        <v>273</v>
      </c>
      <c r="F81" s="17" t="s">
        <v>273</v>
      </c>
      <c r="G81" s="45" t="s">
        <v>273</v>
      </c>
      <c r="H81" s="662" t="s">
        <v>271</v>
      </c>
      <c r="I81" s="662" t="s">
        <v>271</v>
      </c>
      <c r="J81" s="662" t="s">
        <v>271</v>
      </c>
      <c r="K81" s="16"/>
      <c r="L81" s="265" t="s">
        <v>267</v>
      </c>
      <c r="M81" s="690" t="s">
        <v>267</v>
      </c>
      <c r="N81" s="687"/>
      <c r="O81" s="285"/>
    </row>
    <row r="82" spans="2:15" ht="20.25" customHeight="1" x14ac:dyDescent="0.15">
      <c r="B82" s="649"/>
      <c r="C82" s="48" t="s">
        <v>13</v>
      </c>
      <c r="D82" s="51">
        <v>46002</v>
      </c>
      <c r="E82" s="17" t="s">
        <v>273</v>
      </c>
      <c r="F82" s="17" t="s">
        <v>273</v>
      </c>
      <c r="G82" s="45" t="s">
        <v>273</v>
      </c>
      <c r="H82" s="662" t="s">
        <v>271</v>
      </c>
      <c r="I82" s="662" t="s">
        <v>271</v>
      </c>
      <c r="J82" s="662" t="s">
        <v>271</v>
      </c>
      <c r="K82" s="16"/>
      <c r="L82" s="265" t="s">
        <v>267</v>
      </c>
      <c r="M82" s="690" t="s">
        <v>267</v>
      </c>
      <c r="N82" s="687"/>
      <c r="O82" s="285"/>
    </row>
    <row r="83" spans="2:15" ht="20.25" customHeight="1" x14ac:dyDescent="0.15">
      <c r="B83" s="649"/>
      <c r="C83" s="48" t="s">
        <v>14</v>
      </c>
      <c r="D83" s="55">
        <v>46003</v>
      </c>
      <c r="E83" s="17" t="s">
        <v>273</v>
      </c>
      <c r="F83" s="17" t="s">
        <v>273</v>
      </c>
      <c r="G83" s="45" t="s">
        <v>273</v>
      </c>
      <c r="H83" s="662" t="s">
        <v>271</v>
      </c>
      <c r="I83" s="662" t="s">
        <v>271</v>
      </c>
      <c r="J83" s="662" t="s">
        <v>271</v>
      </c>
      <c r="K83" s="16"/>
      <c r="L83" s="17" t="s">
        <v>273</v>
      </c>
      <c r="M83" s="31" t="s">
        <v>273</v>
      </c>
      <c r="N83" s="687"/>
      <c r="O83" s="285"/>
    </row>
    <row r="84" spans="2:15" ht="20.25" customHeight="1" x14ac:dyDescent="0.15">
      <c r="B84" s="649"/>
      <c r="C84" s="20" t="s">
        <v>15</v>
      </c>
      <c r="D84" s="52">
        <v>46004</v>
      </c>
      <c r="E84" s="155"/>
      <c r="F84" s="156"/>
      <c r="G84" s="156"/>
      <c r="H84" s="156"/>
      <c r="I84" s="156"/>
      <c r="J84" s="156"/>
      <c r="K84" s="156"/>
      <c r="L84" s="156"/>
      <c r="M84" s="157"/>
      <c r="N84" s="687"/>
      <c r="O84" s="285"/>
    </row>
    <row r="85" spans="2:15" ht="20.25" customHeight="1" thickBot="1" x14ac:dyDescent="0.2">
      <c r="B85" s="649"/>
      <c r="C85" s="62" t="s">
        <v>17</v>
      </c>
      <c r="D85" s="63">
        <v>46005</v>
      </c>
      <c r="E85" s="171"/>
      <c r="F85" s="172"/>
      <c r="G85" s="172"/>
      <c r="H85" s="172"/>
      <c r="I85" s="172"/>
      <c r="J85" s="172"/>
      <c r="K85" s="172"/>
      <c r="L85" s="172"/>
      <c r="M85" s="173"/>
      <c r="N85" s="687"/>
      <c r="O85" s="285"/>
    </row>
    <row r="86" spans="2:15" ht="20.25" customHeight="1" x14ac:dyDescent="0.15">
      <c r="B86" s="649"/>
      <c r="C86" s="556" t="s">
        <v>51</v>
      </c>
      <c r="D86" s="515"/>
      <c r="E86" s="515"/>
      <c r="F86" s="515"/>
      <c r="G86" s="515"/>
      <c r="H86" s="515"/>
      <c r="I86" s="515"/>
      <c r="J86" s="515"/>
      <c r="K86" s="515"/>
      <c r="L86" s="515"/>
      <c r="M86" s="516"/>
      <c r="N86" s="687"/>
      <c r="O86" s="285"/>
    </row>
    <row r="87" spans="2:15" ht="20.25" customHeight="1" thickBot="1" x14ac:dyDescent="0.2">
      <c r="B87" s="649"/>
      <c r="C87" s="557"/>
      <c r="D87" s="517"/>
      <c r="E87" s="517"/>
      <c r="F87" s="517"/>
      <c r="G87" s="517"/>
      <c r="H87" s="517"/>
      <c r="I87" s="517"/>
      <c r="J87" s="517"/>
      <c r="K87" s="517"/>
      <c r="L87" s="517"/>
      <c r="M87" s="518"/>
      <c r="N87" s="687"/>
      <c r="O87" s="285"/>
    </row>
    <row r="88" spans="2:15" ht="20.25" customHeight="1" x14ac:dyDescent="0.15">
      <c r="B88" s="649"/>
      <c r="C88" s="6" t="s">
        <v>12</v>
      </c>
      <c r="D88" s="7">
        <v>46029</v>
      </c>
      <c r="E88" s="691" t="s">
        <v>18</v>
      </c>
      <c r="F88" s="692"/>
      <c r="G88" s="692"/>
      <c r="H88" s="692"/>
      <c r="I88" s="692"/>
      <c r="J88" s="692"/>
      <c r="K88" s="692"/>
      <c r="L88" s="692"/>
      <c r="M88" s="693"/>
      <c r="N88" s="687"/>
      <c r="O88" s="285"/>
    </row>
    <row r="89" spans="2:15" ht="20.25" customHeight="1" x14ac:dyDescent="0.15">
      <c r="B89" s="649"/>
      <c r="C89" s="12" t="s">
        <v>13</v>
      </c>
      <c r="D89" s="7">
        <v>46030</v>
      </c>
      <c r="E89" s="177"/>
      <c r="F89" s="178"/>
      <c r="G89" s="178"/>
      <c r="H89" s="178"/>
      <c r="I89" s="178"/>
      <c r="J89" s="178"/>
      <c r="K89" s="178"/>
      <c r="L89" s="178"/>
      <c r="M89" s="179"/>
      <c r="N89" s="687"/>
      <c r="O89" s="285"/>
    </row>
    <row r="90" spans="2:15" ht="20.25" customHeight="1" x14ac:dyDescent="0.15">
      <c r="B90" s="649"/>
      <c r="C90" s="12" t="s">
        <v>14</v>
      </c>
      <c r="D90" s="7">
        <v>46031</v>
      </c>
      <c r="E90" s="177"/>
      <c r="F90" s="178"/>
      <c r="G90" s="178"/>
      <c r="H90" s="178"/>
      <c r="I90" s="178"/>
      <c r="J90" s="178"/>
      <c r="K90" s="178"/>
      <c r="L90" s="178"/>
      <c r="M90" s="179"/>
      <c r="N90" s="687"/>
      <c r="O90" s="285"/>
    </row>
    <row r="91" spans="2:15" ht="20.25" customHeight="1" x14ac:dyDescent="0.15">
      <c r="B91" s="649"/>
      <c r="C91" s="20" t="s">
        <v>15</v>
      </c>
      <c r="D91" s="34">
        <v>46032</v>
      </c>
      <c r="E91" s="155"/>
      <c r="F91" s="156"/>
      <c r="G91" s="156"/>
      <c r="H91" s="156"/>
      <c r="I91" s="156"/>
      <c r="J91" s="156"/>
      <c r="K91" s="156"/>
      <c r="L91" s="156"/>
      <c r="M91" s="157"/>
      <c r="N91" s="687"/>
      <c r="O91" s="285"/>
    </row>
    <row r="92" spans="2:15" ht="20.25" customHeight="1" x14ac:dyDescent="0.15">
      <c r="B92" s="649"/>
      <c r="C92" s="20" t="s">
        <v>17</v>
      </c>
      <c r="D92" s="34">
        <v>46033</v>
      </c>
      <c r="E92" s="155"/>
      <c r="F92" s="156"/>
      <c r="G92" s="156"/>
      <c r="H92" s="156"/>
      <c r="I92" s="156"/>
      <c r="J92" s="156"/>
      <c r="K92" s="156"/>
      <c r="L92" s="156"/>
      <c r="M92" s="157"/>
      <c r="N92" s="687"/>
      <c r="O92" s="285"/>
    </row>
    <row r="93" spans="2:15" ht="20.25" customHeight="1" x14ac:dyDescent="0.15">
      <c r="B93" s="649"/>
      <c r="C93" s="12" t="s">
        <v>6</v>
      </c>
      <c r="D93" s="7">
        <v>46034</v>
      </c>
      <c r="E93" s="177" t="s">
        <v>18</v>
      </c>
      <c r="F93" s="178"/>
      <c r="G93" s="178"/>
      <c r="H93" s="178"/>
      <c r="I93" s="178"/>
      <c r="J93" s="178"/>
      <c r="K93" s="178"/>
      <c r="L93" s="178"/>
      <c r="M93" s="179"/>
      <c r="N93" s="687"/>
      <c r="O93" s="285"/>
    </row>
    <row r="94" spans="2:15" ht="20.25" customHeight="1" x14ac:dyDescent="0.15">
      <c r="B94" s="649"/>
      <c r="C94" s="12" t="s">
        <v>10</v>
      </c>
      <c r="D94" s="7">
        <v>46035</v>
      </c>
      <c r="E94" s="177"/>
      <c r="F94" s="178"/>
      <c r="G94" s="178"/>
      <c r="H94" s="178"/>
      <c r="I94" s="178"/>
      <c r="J94" s="178"/>
      <c r="K94" s="178"/>
      <c r="L94" s="178"/>
      <c r="M94" s="179"/>
      <c r="N94" s="687"/>
      <c r="O94" s="285"/>
    </row>
    <row r="95" spans="2:15" ht="20.25" customHeight="1" x14ac:dyDescent="0.15">
      <c r="B95" s="649"/>
      <c r="C95" s="12" t="s">
        <v>12</v>
      </c>
      <c r="D95" s="7">
        <v>46036</v>
      </c>
      <c r="E95" s="177"/>
      <c r="F95" s="178"/>
      <c r="G95" s="178"/>
      <c r="H95" s="178"/>
      <c r="I95" s="178"/>
      <c r="J95" s="178"/>
      <c r="K95" s="178"/>
      <c r="L95" s="178"/>
      <c r="M95" s="179"/>
      <c r="N95" s="687"/>
      <c r="O95" s="285"/>
    </row>
    <row r="96" spans="2:15" ht="20.25" customHeight="1" x14ac:dyDescent="0.15">
      <c r="B96" s="649"/>
      <c r="C96" s="12" t="s">
        <v>13</v>
      </c>
      <c r="D96" s="7">
        <v>46037</v>
      </c>
      <c r="E96" s="177"/>
      <c r="F96" s="178"/>
      <c r="G96" s="178"/>
      <c r="H96" s="178"/>
      <c r="I96" s="178"/>
      <c r="J96" s="178"/>
      <c r="K96" s="178"/>
      <c r="L96" s="178"/>
      <c r="M96" s="179"/>
      <c r="N96" s="687"/>
      <c r="O96" s="285"/>
    </row>
    <row r="97" spans="2:15" ht="20.25" customHeight="1" thickBot="1" x14ac:dyDescent="0.2">
      <c r="B97" s="649"/>
      <c r="C97" s="694" t="s">
        <v>14</v>
      </c>
      <c r="D97" s="695">
        <v>46038</v>
      </c>
      <c r="E97" s="222"/>
      <c r="F97" s="223"/>
      <c r="G97" s="223"/>
      <c r="H97" s="223"/>
      <c r="I97" s="223"/>
      <c r="J97" s="223"/>
      <c r="K97" s="223"/>
      <c r="L97" s="223"/>
      <c r="M97" s="224"/>
      <c r="N97" s="687"/>
      <c r="O97" s="285"/>
    </row>
    <row r="98" spans="2:15" ht="20.25" customHeight="1" x14ac:dyDescent="0.15">
      <c r="B98" s="649"/>
      <c r="C98" s="165" t="s">
        <v>54</v>
      </c>
      <c r="D98" s="166"/>
      <c r="E98" s="220"/>
      <c r="F98" s="220"/>
      <c r="G98" s="220"/>
      <c r="H98" s="220"/>
      <c r="I98" s="220"/>
      <c r="J98" s="220"/>
      <c r="K98" s="220"/>
      <c r="L98" s="220"/>
      <c r="M98" s="221"/>
      <c r="N98" s="652"/>
      <c r="O98" s="285"/>
    </row>
    <row r="99" spans="2:15" ht="20.25" customHeight="1" thickBot="1" x14ac:dyDescent="0.2">
      <c r="B99" s="682"/>
      <c r="C99" s="168"/>
      <c r="D99" s="169"/>
      <c r="E99" s="169"/>
      <c r="F99" s="169"/>
      <c r="G99" s="169"/>
      <c r="H99" s="169"/>
      <c r="I99" s="169"/>
      <c r="J99" s="169"/>
      <c r="K99" s="169"/>
      <c r="L99" s="169"/>
      <c r="M99" s="170"/>
      <c r="N99" s="683"/>
      <c r="O99" s="285"/>
    </row>
    <row r="100" spans="2:15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285"/>
      <c r="O100" s="285"/>
    </row>
    <row r="101" spans="2:15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285"/>
      <c r="O101" s="285"/>
    </row>
    <row r="102" spans="2:15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N102" s="285"/>
      <c r="O102" s="285"/>
    </row>
    <row r="103" spans="2:15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N103" s="285"/>
      <c r="O103" s="285"/>
    </row>
    <row r="104" spans="2:15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N104" s="285"/>
      <c r="O104" s="285"/>
    </row>
    <row r="105" spans="2:15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N105" s="285"/>
      <c r="O105" s="285"/>
    </row>
    <row r="106" spans="2:15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285"/>
      <c r="O106" s="285"/>
    </row>
    <row r="107" spans="2:15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285"/>
      <c r="O107" s="285"/>
    </row>
    <row r="108" spans="2:15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N108" s="285"/>
      <c r="O108" s="285"/>
    </row>
    <row r="109" spans="2:15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5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5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5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15">
      <c r="B870" s="27"/>
      <c r="C870" s="27"/>
      <c r="D870" s="27"/>
      <c r="E870" s="27"/>
      <c r="F870" s="27"/>
      <c r="G870" s="27"/>
      <c r="H870" s="27"/>
      <c r="I870" s="28"/>
      <c r="J870" s="28"/>
      <c r="K870" s="27"/>
      <c r="L870" s="27"/>
    </row>
  </sheetData>
  <mergeCells count="48">
    <mergeCell ref="E91:M91"/>
    <mergeCell ref="E92:M92"/>
    <mergeCell ref="E93:M97"/>
    <mergeCell ref="C98:M99"/>
    <mergeCell ref="E78:M78"/>
    <mergeCell ref="E79:M79"/>
    <mergeCell ref="E84:M84"/>
    <mergeCell ref="E85:M85"/>
    <mergeCell ref="C86:M87"/>
    <mergeCell ref="E88:M90"/>
    <mergeCell ref="E63:M63"/>
    <mergeCell ref="E64:M64"/>
    <mergeCell ref="E70:M70"/>
    <mergeCell ref="E71:M71"/>
    <mergeCell ref="E72:M76"/>
    <mergeCell ref="E77:M77"/>
    <mergeCell ref="E44:M48"/>
    <mergeCell ref="E49:M49"/>
    <mergeCell ref="E50:M50"/>
    <mergeCell ref="E56:M56"/>
    <mergeCell ref="E57:M57"/>
    <mergeCell ref="E58:M62"/>
    <mergeCell ref="E29:M29"/>
    <mergeCell ref="E30:M34"/>
    <mergeCell ref="E35:M35"/>
    <mergeCell ref="E36:M36"/>
    <mergeCell ref="E42:M42"/>
    <mergeCell ref="E43:M43"/>
    <mergeCell ref="B9:N9"/>
    <mergeCell ref="B10:B99"/>
    <mergeCell ref="C10:D10"/>
    <mergeCell ref="N10:N99"/>
    <mergeCell ref="E14:M14"/>
    <mergeCell ref="E15:M15"/>
    <mergeCell ref="E16:M20"/>
    <mergeCell ref="E21:M21"/>
    <mergeCell ref="E22:M22"/>
    <mergeCell ref="E28:M28"/>
    <mergeCell ref="B2:N2"/>
    <mergeCell ref="B3:N3"/>
    <mergeCell ref="B4:N4"/>
    <mergeCell ref="B5:N5"/>
    <mergeCell ref="C6:E6"/>
    <mergeCell ref="F6:G6"/>
    <mergeCell ref="H6:I6"/>
    <mergeCell ref="J6:K6"/>
    <mergeCell ref="L6:M6"/>
    <mergeCell ref="N6:N8"/>
  </mergeCells>
  <conditionalFormatting sqref="K65:M65">
    <cfRule type="expression" dxfId="23" priority="11" stopIfTrue="1">
      <formula>NOT(MONTH(K65)=$C$42)</formula>
    </cfRule>
    <cfRule type="expression" dxfId="22" priority="12" stopIfTrue="1">
      <formula>MATCH(K65,(((#REF!))),0)&gt;0</formula>
    </cfRule>
  </conditionalFormatting>
  <conditionalFormatting sqref="K67:M67">
    <cfRule type="expression" dxfId="21" priority="7" stopIfTrue="1">
      <formula>NOT(MONTH(K67)=$C$42)</formula>
    </cfRule>
    <cfRule type="expression" dxfId="20" priority="8" stopIfTrue="1">
      <formula>MATCH(K67,(((#REF!))),0)&gt;0</formula>
    </cfRule>
  </conditionalFormatting>
  <conditionalFormatting sqref="L66:M66">
    <cfRule type="expression" dxfId="19" priority="9" stopIfTrue="1">
      <formula>NOT(MONTH(L66)=$C$42)</formula>
    </cfRule>
    <cfRule type="expression" dxfId="18" priority="10" stopIfTrue="1">
      <formula>MATCH(L66,(((#REF!))),0)&gt;0</formula>
    </cfRule>
  </conditionalFormatting>
  <conditionalFormatting sqref="L68:M68">
    <cfRule type="expression" dxfId="17" priority="1" stopIfTrue="1">
      <formula>NOT(MONTH(L68)=$C$42)</formula>
    </cfRule>
    <cfRule type="expression" dxfId="16" priority="2" stopIfTrue="1">
      <formula>MATCH(L68,(((#REF!))),0)&gt;0</formula>
    </cfRule>
  </conditionalFormatting>
  <conditionalFormatting sqref="L80:M82">
    <cfRule type="expression" dxfId="15" priority="5" stopIfTrue="1">
      <formula>NOT(MONTH(L80)=$C$42)</formula>
    </cfRule>
    <cfRule type="expression" dxfId="14" priority="6" stopIfTrue="1">
      <formula>MATCH(L80,(((#REF!))),0)&gt;0</formula>
    </cfRule>
  </conditionalFormatting>
  <conditionalFormatting sqref="Q14">
    <cfRule type="expression" dxfId="13" priority="3" stopIfTrue="1">
      <formula>NOT(MONTH(Q14)=$C$42)</formula>
    </cfRule>
    <cfRule type="expression" dxfId="12" priority="4" stopIfTrue="1">
      <formula>MATCH(Q14,(((#REF!))),0)&gt;0</formula>
    </cfRule>
  </conditionalFormatting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067A1-BCDD-FB4D-ADE1-3C7712593C6F}">
  <sheetPr>
    <tabColor rgb="FF92D050"/>
  </sheetPr>
  <dimension ref="B1:S883"/>
  <sheetViews>
    <sheetView topLeftCell="B76" zoomScale="85" zoomScaleNormal="85" workbookViewId="0">
      <selection activeCell="D85" sqref="D85"/>
    </sheetView>
  </sheetViews>
  <sheetFormatPr baseColWidth="10" defaultColWidth="8.83203125" defaultRowHeight="15" x14ac:dyDescent="0.2"/>
  <cols>
    <col min="2" max="8" width="20.5" style="24" customWidth="1"/>
    <col min="9" max="10" width="20.5" style="29" customWidth="1"/>
    <col min="11" max="12" width="20.5" style="24" customWidth="1"/>
    <col min="13" max="13" width="20.5" style="1" customWidth="1"/>
    <col min="14" max="14" width="20.5" customWidth="1"/>
    <col min="15" max="15" width="12.5" customWidth="1"/>
  </cols>
  <sheetData>
    <row r="1" spans="2:19" ht="16" thickBo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9" ht="20.25" customHeight="1" x14ac:dyDescent="0.2">
      <c r="B2" s="113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2:19" ht="20.25" customHeight="1" x14ac:dyDescent="0.2">
      <c r="B3" s="116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8"/>
    </row>
    <row r="4" spans="2:19" ht="20.25" customHeight="1" thickBot="1" x14ac:dyDescent="0.25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1"/>
    </row>
    <row r="5" spans="2:19" ht="40" customHeight="1" thickBot="1" x14ac:dyDescent="0.25">
      <c r="B5" s="215" t="s">
        <v>287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7"/>
    </row>
    <row r="6" spans="2:19" ht="40" customHeight="1" x14ac:dyDescent="0.2">
      <c r="B6" s="102" t="s">
        <v>81</v>
      </c>
      <c r="C6" s="626" t="s">
        <v>238</v>
      </c>
      <c r="D6" s="627"/>
      <c r="E6" s="628"/>
      <c r="F6" s="629" t="s">
        <v>239</v>
      </c>
      <c r="G6" s="529"/>
      <c r="H6" s="630" t="s">
        <v>240</v>
      </c>
      <c r="I6" s="631"/>
      <c r="J6" s="421" t="s">
        <v>241</v>
      </c>
      <c r="K6" s="423"/>
      <c r="L6" s="348" t="s">
        <v>242</v>
      </c>
      <c r="M6" s="632"/>
      <c r="N6" s="301" t="s">
        <v>177</v>
      </c>
    </row>
    <row r="7" spans="2:19" ht="40" customHeight="1" x14ac:dyDescent="0.2">
      <c r="B7" s="103" t="s">
        <v>2</v>
      </c>
      <c r="C7" s="633" t="s">
        <v>243</v>
      </c>
      <c r="D7" s="634" t="s">
        <v>244</v>
      </c>
      <c r="E7" s="635" t="s">
        <v>245</v>
      </c>
      <c r="F7" s="636" t="s">
        <v>246</v>
      </c>
      <c r="G7" s="637" t="s">
        <v>247</v>
      </c>
      <c r="H7" s="460" t="s">
        <v>248</v>
      </c>
      <c r="I7" s="638" t="s">
        <v>249</v>
      </c>
      <c r="J7" s="462" t="s">
        <v>250</v>
      </c>
      <c r="K7" s="639" t="s">
        <v>251</v>
      </c>
      <c r="L7" s="640" t="s">
        <v>252</v>
      </c>
      <c r="M7" s="641" t="s">
        <v>253</v>
      </c>
      <c r="N7" s="302"/>
    </row>
    <row r="8" spans="2:19" ht="40" customHeight="1" thickBot="1" x14ac:dyDescent="0.25">
      <c r="B8" s="465" t="s">
        <v>4</v>
      </c>
      <c r="C8" s="5" t="s">
        <v>133</v>
      </c>
      <c r="D8" s="36" t="s">
        <v>162</v>
      </c>
      <c r="E8" s="36" t="s">
        <v>256</v>
      </c>
      <c r="F8" s="36" t="s">
        <v>288</v>
      </c>
      <c r="G8" s="36" t="s">
        <v>258</v>
      </c>
      <c r="H8" s="36" t="s">
        <v>289</v>
      </c>
      <c r="I8" s="36" t="s">
        <v>260</v>
      </c>
      <c r="J8" s="36" t="s">
        <v>261</v>
      </c>
      <c r="K8" s="36" t="s">
        <v>284</v>
      </c>
      <c r="L8" s="5" t="s">
        <v>290</v>
      </c>
      <c r="M8" s="642" t="s">
        <v>291</v>
      </c>
      <c r="N8" s="303"/>
    </row>
    <row r="9" spans="2:19" ht="40" customHeight="1" thickBot="1" x14ac:dyDescent="0.25">
      <c r="B9" s="643" t="s">
        <v>292</v>
      </c>
      <c r="C9" s="539"/>
      <c r="D9" s="539"/>
      <c r="E9" s="539"/>
      <c r="F9" s="539"/>
      <c r="G9" s="539"/>
      <c r="H9" s="539"/>
      <c r="I9" s="539"/>
      <c r="J9" s="539"/>
      <c r="K9" s="539"/>
      <c r="L9" s="539"/>
      <c r="M9" s="539"/>
      <c r="N9" s="569"/>
      <c r="Q9" s="53"/>
      <c r="R9" s="54" t="s">
        <v>47</v>
      </c>
      <c r="S9" s="54" t="s">
        <v>46</v>
      </c>
    </row>
    <row r="10" spans="2:19" ht="20.25" customHeight="1" thickBot="1" x14ac:dyDescent="0.25">
      <c r="B10" s="644"/>
      <c r="C10" s="111" t="s">
        <v>5</v>
      </c>
      <c r="D10" s="112"/>
      <c r="E10" s="39" t="s">
        <v>56</v>
      </c>
      <c r="F10" s="40" t="s">
        <v>57</v>
      </c>
      <c r="G10" s="40" t="s">
        <v>58</v>
      </c>
      <c r="H10" s="40" t="s">
        <v>59</v>
      </c>
      <c r="I10" s="40" t="s">
        <v>60</v>
      </c>
      <c r="J10" s="40" t="s">
        <v>61</v>
      </c>
      <c r="K10" s="40" t="s">
        <v>62</v>
      </c>
      <c r="L10" s="41" t="s">
        <v>63</v>
      </c>
      <c r="M10" s="42" t="s">
        <v>64</v>
      </c>
      <c r="N10" s="684"/>
      <c r="O10" s="285"/>
      <c r="Q10" s="474" t="s">
        <v>265</v>
      </c>
      <c r="R10" s="65">
        <v>14</v>
      </c>
      <c r="S10" s="65">
        <f>COUNTIF($B$11:$N$99,"Medicina urg.")</f>
        <v>14</v>
      </c>
    </row>
    <row r="11" spans="2:19" ht="20.25" customHeight="1" x14ac:dyDescent="0.2">
      <c r="B11" s="649"/>
      <c r="C11" s="49" t="s">
        <v>12</v>
      </c>
      <c r="D11" s="50">
        <v>45931</v>
      </c>
      <c r="E11" s="325" t="s">
        <v>18</v>
      </c>
      <c r="F11" s="326"/>
      <c r="G11" s="326"/>
      <c r="H11" s="326"/>
      <c r="I11" s="326"/>
      <c r="J11" s="326"/>
      <c r="K11" s="326"/>
      <c r="L11" s="326"/>
      <c r="M11" s="327"/>
      <c r="N11" s="687"/>
      <c r="O11" s="285"/>
      <c r="Q11" s="653" t="s">
        <v>268</v>
      </c>
      <c r="R11" s="65">
        <v>14</v>
      </c>
      <c r="S11" s="65">
        <f>COUNTIF($B$11:$N$99,"Chir. Urgenza")</f>
        <v>14</v>
      </c>
    </row>
    <row r="12" spans="2:19" ht="20.25" customHeight="1" x14ac:dyDescent="0.2">
      <c r="B12" s="649"/>
      <c r="C12" s="48" t="s">
        <v>13</v>
      </c>
      <c r="D12" s="51">
        <v>45932</v>
      </c>
      <c r="E12" s="275"/>
      <c r="F12" s="276"/>
      <c r="G12" s="276"/>
      <c r="H12" s="276"/>
      <c r="I12" s="276"/>
      <c r="J12" s="276"/>
      <c r="K12" s="276"/>
      <c r="L12" s="276"/>
      <c r="M12" s="277"/>
      <c r="N12" s="687"/>
      <c r="O12" s="285"/>
      <c r="Q12" s="656" t="s">
        <v>269</v>
      </c>
      <c r="R12" s="65">
        <v>14</v>
      </c>
      <c r="S12" s="65">
        <f>COUNTIF($B$11:$N$99,"Anestesiologia")</f>
        <v>14</v>
      </c>
    </row>
    <row r="13" spans="2:19" ht="20.25" customHeight="1" x14ac:dyDescent="0.2">
      <c r="B13" s="649"/>
      <c r="C13" s="48" t="s">
        <v>14</v>
      </c>
      <c r="D13" s="51">
        <v>45933</v>
      </c>
      <c r="E13" s="278"/>
      <c r="F13" s="279"/>
      <c r="G13" s="279"/>
      <c r="H13" s="279"/>
      <c r="I13" s="279"/>
      <c r="J13" s="279"/>
      <c r="K13" s="279"/>
      <c r="L13" s="279"/>
      <c r="M13" s="280"/>
      <c r="N13" s="687"/>
      <c r="O13" s="285"/>
      <c r="Q13" s="688" t="s">
        <v>270</v>
      </c>
      <c r="R13" s="65">
        <v>21</v>
      </c>
      <c r="S13" s="65">
        <f>COUNTIF($B$11:$N$99,"Mal. Sangue")</f>
        <v>21</v>
      </c>
    </row>
    <row r="14" spans="2:19" ht="20.25" customHeight="1" x14ac:dyDescent="0.2">
      <c r="B14" s="649"/>
      <c r="C14" s="20" t="s">
        <v>15</v>
      </c>
      <c r="D14" s="56">
        <v>45934</v>
      </c>
      <c r="E14" s="155"/>
      <c r="F14" s="156"/>
      <c r="G14" s="156"/>
      <c r="H14" s="156"/>
      <c r="I14" s="156"/>
      <c r="J14" s="156"/>
      <c r="K14" s="156"/>
      <c r="L14" s="156"/>
      <c r="M14" s="157"/>
      <c r="N14" s="687"/>
      <c r="O14" s="285"/>
      <c r="Q14" s="658" t="s">
        <v>267</v>
      </c>
      <c r="R14" s="65">
        <v>14</v>
      </c>
      <c r="S14" s="65">
        <f>COUNTIF($B$11:$N$99,"Oncologia")</f>
        <v>14</v>
      </c>
    </row>
    <row r="15" spans="2:19" ht="20.25" customHeight="1" x14ac:dyDescent="0.2">
      <c r="B15" s="649"/>
      <c r="C15" s="20" t="s">
        <v>17</v>
      </c>
      <c r="D15" s="52">
        <v>45935</v>
      </c>
      <c r="E15" s="155"/>
      <c r="F15" s="156"/>
      <c r="G15" s="156"/>
      <c r="H15" s="156"/>
      <c r="I15" s="156"/>
      <c r="J15" s="156"/>
      <c r="K15" s="156"/>
      <c r="L15" s="156"/>
      <c r="M15" s="157"/>
      <c r="N15" s="687"/>
      <c r="O15" s="285"/>
      <c r="Q15" s="479" t="s">
        <v>271</v>
      </c>
      <c r="R15" s="65">
        <v>21</v>
      </c>
      <c r="S15" s="65">
        <f>COUNTIF($B$11:$N$99,"Geriatria")</f>
        <v>21</v>
      </c>
    </row>
    <row r="16" spans="2:19" ht="20.25" customHeight="1" x14ac:dyDescent="0.2">
      <c r="B16" s="649"/>
      <c r="C16" s="48" t="s">
        <v>6</v>
      </c>
      <c r="D16" s="51">
        <v>45936</v>
      </c>
      <c r="E16" s="368" t="s">
        <v>266</v>
      </c>
      <c r="F16" s="354" t="s">
        <v>266</v>
      </c>
      <c r="G16" s="354" t="s">
        <v>266</v>
      </c>
      <c r="H16" s="668" t="s">
        <v>268</v>
      </c>
      <c r="I16" s="668" t="s">
        <v>268</v>
      </c>
      <c r="J16" s="16"/>
      <c r="K16" s="265" t="s">
        <v>267</v>
      </c>
      <c r="L16" s="265" t="s">
        <v>267</v>
      </c>
      <c r="M16" s="690" t="s">
        <v>267</v>
      </c>
      <c r="N16" s="687"/>
      <c r="O16" s="285"/>
      <c r="Q16" s="362" t="s">
        <v>272</v>
      </c>
      <c r="R16" s="65">
        <v>14</v>
      </c>
      <c r="S16" s="65">
        <f>COUNTIF($B$11:$N$99,"Reumatologia")</f>
        <v>14</v>
      </c>
    </row>
    <row r="17" spans="2:19" ht="20.25" customHeight="1" x14ac:dyDescent="0.2">
      <c r="B17" s="649"/>
      <c r="C17" s="48" t="s">
        <v>10</v>
      </c>
      <c r="D17" s="55">
        <v>45937</v>
      </c>
      <c r="E17" s="368" t="s">
        <v>266</v>
      </c>
      <c r="F17" s="354" t="s">
        <v>266</v>
      </c>
      <c r="G17" s="354" t="s">
        <v>266</v>
      </c>
      <c r="H17" s="668" t="s">
        <v>268</v>
      </c>
      <c r="I17" s="668" t="s">
        <v>268</v>
      </c>
      <c r="J17" s="16"/>
      <c r="K17" s="369" t="s">
        <v>272</v>
      </c>
      <c r="L17" s="369" t="s">
        <v>272</v>
      </c>
      <c r="M17" s="405" t="s">
        <v>272</v>
      </c>
      <c r="N17" s="687"/>
      <c r="O17" s="285"/>
      <c r="Q17" s="366" t="s">
        <v>266</v>
      </c>
      <c r="R17" s="65">
        <v>35</v>
      </c>
      <c r="S17" s="65">
        <f>COUNTIF($B$11:$N$99,"Medicina Interna")</f>
        <v>35</v>
      </c>
    </row>
    <row r="18" spans="2:19" ht="20.25" customHeight="1" x14ac:dyDescent="0.2">
      <c r="B18" s="649"/>
      <c r="C18" s="48" t="s">
        <v>12</v>
      </c>
      <c r="D18" s="51">
        <v>45938</v>
      </c>
      <c r="E18" s="368" t="s">
        <v>266</v>
      </c>
      <c r="F18" s="354" t="s">
        <v>266</v>
      </c>
      <c r="G18" s="354" t="s">
        <v>266</v>
      </c>
      <c r="H18" s="668" t="s">
        <v>268</v>
      </c>
      <c r="I18" s="668" t="s">
        <v>268</v>
      </c>
      <c r="J18" s="16"/>
      <c r="K18" s="369" t="s">
        <v>272</v>
      </c>
      <c r="L18" s="369" t="s">
        <v>272</v>
      </c>
      <c r="M18" s="405" t="s">
        <v>272</v>
      </c>
      <c r="N18" s="687"/>
      <c r="O18" s="285"/>
      <c r="Q18" s="487" t="s">
        <v>273</v>
      </c>
      <c r="R18" s="65">
        <v>14</v>
      </c>
      <c r="S18" s="65">
        <f>COUNTIF($B$11:$N$99,"Medicina Famiglia")</f>
        <v>14</v>
      </c>
    </row>
    <row r="19" spans="2:19" ht="20.25" customHeight="1" x14ac:dyDescent="0.2">
      <c r="B19" s="649"/>
      <c r="C19" s="48" t="s">
        <v>13</v>
      </c>
      <c r="D19" s="51">
        <v>45939</v>
      </c>
      <c r="E19" s="368" t="s">
        <v>266</v>
      </c>
      <c r="F19" s="354" t="s">
        <v>266</v>
      </c>
      <c r="G19" s="354" t="s">
        <v>266</v>
      </c>
      <c r="H19" s="668" t="s">
        <v>268</v>
      </c>
      <c r="I19" s="668" t="s">
        <v>268</v>
      </c>
      <c r="J19" s="16"/>
      <c r="K19" s="265" t="s">
        <v>267</v>
      </c>
      <c r="L19" s="265" t="s">
        <v>267</v>
      </c>
      <c r="M19" s="690" t="s">
        <v>267</v>
      </c>
      <c r="N19" s="687"/>
      <c r="O19" s="285"/>
      <c r="Q19" s="659" t="s">
        <v>274</v>
      </c>
      <c r="R19" s="65">
        <v>35</v>
      </c>
      <c r="S19" s="65">
        <f>COUNTIF($B$11:$N$99,"Chirurgia Gen.")</f>
        <v>35</v>
      </c>
    </row>
    <row r="20" spans="2:19" ht="20.25" customHeight="1" x14ac:dyDescent="0.2">
      <c r="B20" s="649"/>
      <c r="C20" s="48" t="s">
        <v>14</v>
      </c>
      <c r="D20" s="55">
        <v>45940</v>
      </c>
      <c r="E20" s="368" t="s">
        <v>266</v>
      </c>
      <c r="F20" s="354" t="s">
        <v>266</v>
      </c>
      <c r="G20" s="354" t="s">
        <v>266</v>
      </c>
      <c r="H20" s="668" t="s">
        <v>268</v>
      </c>
      <c r="I20" s="668" t="s">
        <v>268</v>
      </c>
      <c r="J20" s="16"/>
      <c r="K20" s="265" t="s">
        <v>267</v>
      </c>
      <c r="L20" s="265" t="s">
        <v>267</v>
      </c>
      <c r="M20" s="690" t="s">
        <v>267</v>
      </c>
      <c r="N20" s="687"/>
      <c r="O20" s="285"/>
      <c r="Q20" s="660" t="s">
        <v>275</v>
      </c>
      <c r="R20" s="65">
        <v>14</v>
      </c>
      <c r="S20" s="65">
        <f>COUNTIF($B$11:$N$100,"Chir. Oncologica")</f>
        <v>14</v>
      </c>
    </row>
    <row r="21" spans="2:19" ht="20.25" customHeight="1" x14ac:dyDescent="0.2">
      <c r="B21" s="649"/>
      <c r="C21" s="20" t="s">
        <v>15</v>
      </c>
      <c r="D21" s="52">
        <v>45941</v>
      </c>
      <c r="E21" s="155"/>
      <c r="F21" s="156"/>
      <c r="G21" s="156"/>
      <c r="H21" s="156"/>
      <c r="I21" s="156"/>
      <c r="J21" s="156"/>
      <c r="K21" s="156"/>
      <c r="L21" s="156"/>
      <c r="M21" s="157"/>
      <c r="N21" s="687"/>
      <c r="O21" s="285"/>
    </row>
    <row r="22" spans="2:19" ht="20.25" customHeight="1" x14ac:dyDescent="0.2">
      <c r="B22" s="649"/>
      <c r="C22" s="20" t="s">
        <v>17</v>
      </c>
      <c r="D22" s="52">
        <v>45942</v>
      </c>
      <c r="E22" s="155"/>
      <c r="F22" s="156"/>
      <c r="G22" s="156"/>
      <c r="H22" s="156"/>
      <c r="I22" s="156"/>
      <c r="J22" s="156"/>
      <c r="K22" s="156"/>
      <c r="L22" s="156"/>
      <c r="M22" s="157"/>
      <c r="N22" s="687"/>
      <c r="O22" s="285"/>
    </row>
    <row r="23" spans="2:19" ht="20.25" customHeight="1" x14ac:dyDescent="0.2">
      <c r="B23" s="649"/>
      <c r="C23" s="48" t="s">
        <v>6</v>
      </c>
      <c r="D23" s="55">
        <v>45943</v>
      </c>
      <c r="E23" s="272" t="s">
        <v>18</v>
      </c>
      <c r="F23" s="273"/>
      <c r="G23" s="273"/>
      <c r="H23" s="273"/>
      <c r="I23" s="273"/>
      <c r="J23" s="273"/>
      <c r="K23" s="273"/>
      <c r="L23" s="273"/>
      <c r="M23" s="274"/>
      <c r="N23" s="687"/>
      <c r="O23" s="285"/>
    </row>
    <row r="24" spans="2:19" ht="20.25" customHeight="1" x14ac:dyDescent="0.2">
      <c r="B24" s="649"/>
      <c r="C24" s="48" t="s">
        <v>10</v>
      </c>
      <c r="D24" s="51">
        <v>45944</v>
      </c>
      <c r="E24" s="275"/>
      <c r="F24" s="276"/>
      <c r="G24" s="276"/>
      <c r="H24" s="276"/>
      <c r="I24" s="276"/>
      <c r="J24" s="276"/>
      <c r="K24" s="276"/>
      <c r="L24" s="276"/>
      <c r="M24" s="277"/>
      <c r="N24" s="687"/>
      <c r="O24" s="285"/>
    </row>
    <row r="25" spans="2:19" ht="20.25" customHeight="1" x14ac:dyDescent="0.2">
      <c r="B25" s="649"/>
      <c r="C25" s="48" t="s">
        <v>12</v>
      </c>
      <c r="D25" s="51">
        <v>45945</v>
      </c>
      <c r="E25" s="275"/>
      <c r="F25" s="276"/>
      <c r="G25" s="276"/>
      <c r="H25" s="276"/>
      <c r="I25" s="276"/>
      <c r="J25" s="276"/>
      <c r="K25" s="276"/>
      <c r="L25" s="276"/>
      <c r="M25" s="277"/>
      <c r="N25" s="687"/>
      <c r="O25" s="285"/>
    </row>
    <row r="26" spans="2:19" ht="20.25" customHeight="1" x14ac:dyDescent="0.2">
      <c r="B26" s="649"/>
      <c r="C26" s="48" t="s">
        <v>13</v>
      </c>
      <c r="D26" s="55">
        <v>45946</v>
      </c>
      <c r="E26" s="275"/>
      <c r="F26" s="276"/>
      <c r="G26" s="276"/>
      <c r="H26" s="276"/>
      <c r="I26" s="276"/>
      <c r="J26" s="276"/>
      <c r="K26" s="276"/>
      <c r="L26" s="276"/>
      <c r="M26" s="277"/>
      <c r="N26" s="687"/>
      <c r="O26" s="285"/>
    </row>
    <row r="27" spans="2:19" ht="20.25" customHeight="1" x14ac:dyDescent="0.2">
      <c r="B27" s="649"/>
      <c r="C27" s="48" t="s">
        <v>14</v>
      </c>
      <c r="D27" s="51">
        <v>45947</v>
      </c>
      <c r="E27" s="278"/>
      <c r="F27" s="279"/>
      <c r="G27" s="279"/>
      <c r="H27" s="279"/>
      <c r="I27" s="279"/>
      <c r="J27" s="279"/>
      <c r="K27" s="279"/>
      <c r="L27" s="279"/>
      <c r="M27" s="280"/>
      <c r="N27" s="687"/>
      <c r="O27" s="285"/>
    </row>
    <row r="28" spans="2:19" ht="20.25" customHeight="1" x14ac:dyDescent="0.2">
      <c r="B28" s="649"/>
      <c r="C28" s="20" t="s">
        <v>15</v>
      </c>
      <c r="D28" s="52">
        <v>45948</v>
      </c>
      <c r="E28" s="155"/>
      <c r="F28" s="156"/>
      <c r="G28" s="156"/>
      <c r="H28" s="156"/>
      <c r="I28" s="156"/>
      <c r="J28" s="156"/>
      <c r="K28" s="156"/>
      <c r="L28" s="156"/>
      <c r="M28" s="157"/>
      <c r="N28" s="687"/>
      <c r="O28" s="285"/>
    </row>
    <row r="29" spans="2:19" ht="20.25" customHeight="1" x14ac:dyDescent="0.2">
      <c r="B29" s="649"/>
      <c r="C29" s="20" t="s">
        <v>17</v>
      </c>
      <c r="D29" s="56">
        <v>45949</v>
      </c>
      <c r="E29" s="155"/>
      <c r="F29" s="156"/>
      <c r="G29" s="156"/>
      <c r="H29" s="156"/>
      <c r="I29" s="156"/>
      <c r="J29" s="156"/>
      <c r="K29" s="156"/>
      <c r="L29" s="156"/>
      <c r="M29" s="157"/>
      <c r="N29" s="687"/>
      <c r="O29" s="285"/>
    </row>
    <row r="30" spans="2:19" ht="20.25" customHeight="1" x14ac:dyDescent="0.2">
      <c r="B30" s="649"/>
      <c r="C30" s="48" t="s">
        <v>6</v>
      </c>
      <c r="D30" s="51">
        <v>45950</v>
      </c>
      <c r="E30" s="368" t="s">
        <v>266</v>
      </c>
      <c r="F30" s="354" t="s">
        <v>266</v>
      </c>
      <c r="G30" s="354" t="s">
        <v>266</v>
      </c>
      <c r="H30" s="668" t="s">
        <v>268</v>
      </c>
      <c r="I30" s="668" t="s">
        <v>268</v>
      </c>
      <c r="J30" s="16"/>
      <c r="K30" s="265" t="s">
        <v>267</v>
      </c>
      <c r="L30" s="265" t="s">
        <v>267</v>
      </c>
      <c r="M30" s="690" t="s">
        <v>267</v>
      </c>
      <c r="N30" s="687"/>
      <c r="O30" s="285"/>
    </row>
    <row r="31" spans="2:19" ht="20.25" customHeight="1" x14ac:dyDescent="0.2">
      <c r="B31" s="649"/>
      <c r="C31" s="48" t="s">
        <v>10</v>
      </c>
      <c r="D31" s="51">
        <v>45951</v>
      </c>
      <c r="E31" s="368" t="s">
        <v>266</v>
      </c>
      <c r="F31" s="354" t="s">
        <v>266</v>
      </c>
      <c r="G31" s="354" t="s">
        <v>266</v>
      </c>
      <c r="H31" s="668" t="s">
        <v>268</v>
      </c>
      <c r="I31" s="668" t="s">
        <v>268</v>
      </c>
      <c r="J31" s="16"/>
      <c r="K31" s="369" t="s">
        <v>272</v>
      </c>
      <c r="L31" s="369" t="s">
        <v>272</v>
      </c>
      <c r="M31" s="405" t="s">
        <v>272</v>
      </c>
      <c r="N31" s="687"/>
      <c r="O31" s="285"/>
    </row>
    <row r="32" spans="2:19" ht="20.25" customHeight="1" x14ac:dyDescent="0.2">
      <c r="B32" s="649"/>
      <c r="C32" s="48" t="s">
        <v>12</v>
      </c>
      <c r="D32" s="55">
        <v>45952</v>
      </c>
      <c r="E32" s="368" t="s">
        <v>266</v>
      </c>
      <c r="F32" s="354" t="s">
        <v>266</v>
      </c>
      <c r="G32" s="354" t="s">
        <v>266</v>
      </c>
      <c r="H32" s="662" t="s">
        <v>271</v>
      </c>
      <c r="I32" s="662" t="s">
        <v>271</v>
      </c>
      <c r="J32" s="16"/>
      <c r="K32" s="369" t="s">
        <v>272</v>
      </c>
      <c r="L32" s="369" t="s">
        <v>272</v>
      </c>
      <c r="M32" s="405" t="s">
        <v>272</v>
      </c>
      <c r="N32" s="687"/>
      <c r="O32" s="285"/>
    </row>
    <row r="33" spans="2:15" ht="20.25" customHeight="1" x14ac:dyDescent="0.2">
      <c r="B33" s="649"/>
      <c r="C33" s="48" t="s">
        <v>13</v>
      </c>
      <c r="D33" s="51">
        <v>45953</v>
      </c>
      <c r="E33" s="368" t="s">
        <v>266</v>
      </c>
      <c r="F33" s="354" t="s">
        <v>266</v>
      </c>
      <c r="G33" s="354" t="s">
        <v>266</v>
      </c>
      <c r="H33" s="662" t="s">
        <v>271</v>
      </c>
      <c r="I33" s="662" t="s">
        <v>271</v>
      </c>
      <c r="J33" s="16"/>
      <c r="K33" s="265" t="s">
        <v>267</v>
      </c>
      <c r="L33" s="265" t="s">
        <v>267</v>
      </c>
      <c r="M33" s="318"/>
      <c r="N33" s="687"/>
      <c r="O33" s="285"/>
    </row>
    <row r="34" spans="2:15" ht="20.25" customHeight="1" x14ac:dyDescent="0.2">
      <c r="B34" s="649"/>
      <c r="C34" s="48" t="s">
        <v>14</v>
      </c>
      <c r="D34" s="51">
        <v>45954</v>
      </c>
      <c r="E34" s="368" t="s">
        <v>266</v>
      </c>
      <c r="F34" s="354" t="s">
        <v>266</v>
      </c>
      <c r="G34" s="354" t="s">
        <v>266</v>
      </c>
      <c r="H34" s="662" t="s">
        <v>271</v>
      </c>
      <c r="I34" s="662" t="s">
        <v>271</v>
      </c>
      <c r="J34" s="16"/>
      <c r="K34" s="369" t="s">
        <v>272</v>
      </c>
      <c r="L34" s="369" t="s">
        <v>272</v>
      </c>
      <c r="M34" s="318"/>
      <c r="N34" s="687"/>
      <c r="O34" s="285"/>
    </row>
    <row r="35" spans="2:15" ht="20.25" customHeight="1" x14ac:dyDescent="0.2">
      <c r="B35" s="649"/>
      <c r="C35" s="20" t="s">
        <v>15</v>
      </c>
      <c r="D35" s="56">
        <v>45955</v>
      </c>
      <c r="E35" s="155"/>
      <c r="F35" s="156"/>
      <c r="G35" s="156"/>
      <c r="H35" s="156"/>
      <c r="I35" s="156"/>
      <c r="J35" s="156"/>
      <c r="K35" s="156"/>
      <c r="L35" s="156"/>
      <c r="M35" s="157"/>
      <c r="N35" s="687"/>
      <c r="O35" s="285"/>
    </row>
    <row r="36" spans="2:15" ht="20.25" customHeight="1" x14ac:dyDescent="0.2">
      <c r="B36" s="649"/>
      <c r="C36" s="20" t="s">
        <v>17</v>
      </c>
      <c r="D36" s="52">
        <v>45956</v>
      </c>
      <c r="E36" s="155"/>
      <c r="F36" s="156"/>
      <c r="G36" s="156"/>
      <c r="H36" s="156"/>
      <c r="I36" s="156"/>
      <c r="J36" s="156"/>
      <c r="K36" s="156"/>
      <c r="L36" s="156"/>
      <c r="M36" s="157"/>
      <c r="N36" s="687"/>
      <c r="O36" s="285"/>
    </row>
    <row r="37" spans="2:15" ht="20.25" customHeight="1" x14ac:dyDescent="0.2">
      <c r="B37" s="649"/>
      <c r="C37" s="48" t="s">
        <v>6</v>
      </c>
      <c r="D37" s="51">
        <v>45957</v>
      </c>
      <c r="E37" s="272" t="s">
        <v>18</v>
      </c>
      <c r="F37" s="273"/>
      <c r="G37" s="273"/>
      <c r="H37" s="273"/>
      <c r="I37" s="273"/>
      <c r="J37" s="273"/>
      <c r="K37" s="273"/>
      <c r="L37" s="273"/>
      <c r="M37" s="274"/>
      <c r="N37" s="687"/>
      <c r="O37" s="285"/>
    </row>
    <row r="38" spans="2:15" ht="20.25" customHeight="1" x14ac:dyDescent="0.2">
      <c r="B38" s="649"/>
      <c r="C38" s="48" t="s">
        <v>10</v>
      </c>
      <c r="D38" s="55">
        <v>45958</v>
      </c>
      <c r="E38" s="275"/>
      <c r="F38" s="276"/>
      <c r="G38" s="276"/>
      <c r="H38" s="276"/>
      <c r="I38" s="276"/>
      <c r="J38" s="276"/>
      <c r="K38" s="276"/>
      <c r="L38" s="276"/>
      <c r="M38" s="277"/>
      <c r="N38" s="687"/>
      <c r="O38" s="285"/>
    </row>
    <row r="39" spans="2:15" ht="20.25" customHeight="1" x14ac:dyDescent="0.2">
      <c r="B39" s="649"/>
      <c r="C39" s="48" t="s">
        <v>12</v>
      </c>
      <c r="D39" s="51">
        <v>45959</v>
      </c>
      <c r="E39" s="275"/>
      <c r="F39" s="276"/>
      <c r="G39" s="276"/>
      <c r="H39" s="276"/>
      <c r="I39" s="276"/>
      <c r="J39" s="276"/>
      <c r="K39" s="276"/>
      <c r="L39" s="276"/>
      <c r="M39" s="277"/>
      <c r="N39" s="687"/>
      <c r="O39" s="285"/>
    </row>
    <row r="40" spans="2:15" ht="20.25" customHeight="1" x14ac:dyDescent="0.2">
      <c r="B40" s="649"/>
      <c r="C40" s="48" t="s">
        <v>13</v>
      </c>
      <c r="D40" s="51">
        <v>45960</v>
      </c>
      <c r="E40" s="275"/>
      <c r="F40" s="276"/>
      <c r="G40" s="276"/>
      <c r="H40" s="276"/>
      <c r="I40" s="276"/>
      <c r="J40" s="276"/>
      <c r="K40" s="276"/>
      <c r="L40" s="276"/>
      <c r="M40" s="277"/>
      <c r="N40" s="687"/>
      <c r="O40" s="285"/>
    </row>
    <row r="41" spans="2:15" ht="20.25" customHeight="1" x14ac:dyDescent="0.2">
      <c r="B41" s="649"/>
      <c r="C41" s="48" t="s">
        <v>14</v>
      </c>
      <c r="D41" s="55">
        <v>45961</v>
      </c>
      <c r="E41" s="278"/>
      <c r="F41" s="279"/>
      <c r="G41" s="279"/>
      <c r="H41" s="279"/>
      <c r="I41" s="279"/>
      <c r="J41" s="279"/>
      <c r="K41" s="279"/>
      <c r="L41" s="279"/>
      <c r="M41" s="280"/>
      <c r="N41" s="687"/>
      <c r="O41" s="285"/>
    </row>
    <row r="42" spans="2:15" ht="20.25" customHeight="1" x14ac:dyDescent="0.2">
      <c r="B42" s="649"/>
      <c r="C42" s="20" t="s">
        <v>15</v>
      </c>
      <c r="D42" s="52">
        <v>45962</v>
      </c>
      <c r="E42" s="155"/>
      <c r="F42" s="156"/>
      <c r="G42" s="156"/>
      <c r="H42" s="156"/>
      <c r="I42" s="156"/>
      <c r="J42" s="156"/>
      <c r="K42" s="156"/>
      <c r="L42" s="156"/>
      <c r="M42" s="157"/>
      <c r="N42" s="687"/>
      <c r="O42" s="285"/>
    </row>
    <row r="43" spans="2:15" ht="20.25" customHeight="1" x14ac:dyDescent="0.2">
      <c r="B43" s="649"/>
      <c r="C43" s="20" t="s">
        <v>17</v>
      </c>
      <c r="D43" s="52">
        <v>45963</v>
      </c>
      <c r="E43" s="155"/>
      <c r="F43" s="156"/>
      <c r="G43" s="156"/>
      <c r="H43" s="156"/>
      <c r="I43" s="156"/>
      <c r="J43" s="156"/>
      <c r="K43" s="156"/>
      <c r="L43" s="156"/>
      <c r="M43" s="157"/>
      <c r="N43" s="687"/>
      <c r="O43" s="285"/>
    </row>
    <row r="44" spans="2:15" ht="20.25" customHeight="1" x14ac:dyDescent="0.2">
      <c r="B44" s="649"/>
      <c r="C44" s="48" t="s">
        <v>6</v>
      </c>
      <c r="D44" s="55">
        <v>45964</v>
      </c>
      <c r="E44" s="368" t="s">
        <v>266</v>
      </c>
      <c r="F44" s="354" t="s">
        <v>266</v>
      </c>
      <c r="G44" s="354" t="s">
        <v>266</v>
      </c>
      <c r="H44" s="662" t="s">
        <v>271</v>
      </c>
      <c r="I44" s="662" t="s">
        <v>271</v>
      </c>
      <c r="J44" s="16"/>
      <c r="K44" s="654" t="s">
        <v>265</v>
      </c>
      <c r="L44" s="654" t="s">
        <v>265</v>
      </c>
      <c r="M44" s="696" t="s">
        <v>265</v>
      </c>
      <c r="N44" s="687"/>
      <c r="O44" s="285"/>
    </row>
    <row r="45" spans="2:15" ht="20.25" customHeight="1" x14ac:dyDescent="0.2">
      <c r="B45" s="649"/>
      <c r="C45" s="48" t="s">
        <v>10</v>
      </c>
      <c r="D45" s="51">
        <v>45965</v>
      </c>
      <c r="E45" s="368" t="s">
        <v>266</v>
      </c>
      <c r="F45" s="354" t="s">
        <v>266</v>
      </c>
      <c r="G45" s="662" t="s">
        <v>271</v>
      </c>
      <c r="H45" s="662" t="s">
        <v>271</v>
      </c>
      <c r="I45" s="662" t="s">
        <v>271</v>
      </c>
      <c r="J45" s="16"/>
      <c r="K45" s="654" t="s">
        <v>265</v>
      </c>
      <c r="L45" s="654" t="s">
        <v>265</v>
      </c>
      <c r="M45" s="696" t="s">
        <v>265</v>
      </c>
      <c r="N45" s="687"/>
      <c r="O45" s="285"/>
    </row>
    <row r="46" spans="2:15" ht="20.25" customHeight="1" x14ac:dyDescent="0.2">
      <c r="B46" s="649"/>
      <c r="C46" s="48" t="s">
        <v>12</v>
      </c>
      <c r="D46" s="51">
        <v>45966</v>
      </c>
      <c r="E46" s="669" t="s">
        <v>269</v>
      </c>
      <c r="F46" s="670" t="s">
        <v>269</v>
      </c>
      <c r="G46" s="662" t="s">
        <v>271</v>
      </c>
      <c r="H46" s="662" t="s">
        <v>271</v>
      </c>
      <c r="I46" s="662" t="s">
        <v>271</v>
      </c>
      <c r="J46" s="16"/>
      <c r="K46" s="654" t="s">
        <v>265</v>
      </c>
      <c r="L46" s="654" t="s">
        <v>265</v>
      </c>
      <c r="M46" s="696" t="s">
        <v>265</v>
      </c>
      <c r="N46" s="687"/>
      <c r="O46" s="285"/>
    </row>
    <row r="47" spans="2:15" ht="20.25" customHeight="1" x14ac:dyDescent="0.2">
      <c r="B47" s="649"/>
      <c r="C47" s="48" t="s">
        <v>13</v>
      </c>
      <c r="D47" s="55">
        <v>45967</v>
      </c>
      <c r="E47" s="669" t="s">
        <v>269</v>
      </c>
      <c r="F47" s="670" t="s">
        <v>269</v>
      </c>
      <c r="G47" s="662" t="s">
        <v>271</v>
      </c>
      <c r="H47" s="662" t="s">
        <v>271</v>
      </c>
      <c r="I47" s="662" t="s">
        <v>271</v>
      </c>
      <c r="J47" s="16"/>
      <c r="K47" s="654" t="s">
        <v>265</v>
      </c>
      <c r="L47" s="654" t="s">
        <v>265</v>
      </c>
      <c r="M47" s="696" t="s">
        <v>265</v>
      </c>
      <c r="N47" s="687"/>
      <c r="O47" s="285"/>
    </row>
    <row r="48" spans="2:15" ht="20.25" customHeight="1" x14ac:dyDescent="0.2">
      <c r="B48" s="649"/>
      <c r="C48" s="48" t="s">
        <v>14</v>
      </c>
      <c r="D48" s="51">
        <v>45968</v>
      </c>
      <c r="E48" s="669" t="s">
        <v>269</v>
      </c>
      <c r="F48" s="670" t="s">
        <v>269</v>
      </c>
      <c r="G48" s="697" t="s">
        <v>269</v>
      </c>
      <c r="H48" s="662" t="s">
        <v>271</v>
      </c>
      <c r="I48" s="662" t="s">
        <v>271</v>
      </c>
      <c r="J48" s="16"/>
      <c r="K48" s="654" t="s">
        <v>265</v>
      </c>
      <c r="L48" s="654" t="s">
        <v>265</v>
      </c>
      <c r="M48" s="284"/>
      <c r="N48" s="687"/>
      <c r="O48" s="285"/>
    </row>
    <row r="49" spans="2:15" ht="20.25" customHeight="1" x14ac:dyDescent="0.2">
      <c r="B49" s="649"/>
      <c r="C49" s="20" t="s">
        <v>15</v>
      </c>
      <c r="D49" s="52">
        <v>45969</v>
      </c>
      <c r="E49" s="155"/>
      <c r="F49" s="156"/>
      <c r="G49" s="156"/>
      <c r="H49" s="156"/>
      <c r="I49" s="156"/>
      <c r="J49" s="156"/>
      <c r="K49" s="156"/>
      <c r="L49" s="156"/>
      <c r="M49" s="157"/>
      <c r="N49" s="687"/>
      <c r="O49" s="285"/>
    </row>
    <row r="50" spans="2:15" ht="20.25" customHeight="1" x14ac:dyDescent="0.2">
      <c r="B50" s="649"/>
      <c r="C50" s="20" t="s">
        <v>17</v>
      </c>
      <c r="D50" s="56">
        <v>45970</v>
      </c>
      <c r="E50" s="155"/>
      <c r="F50" s="156"/>
      <c r="G50" s="156"/>
      <c r="H50" s="156"/>
      <c r="I50" s="156"/>
      <c r="J50" s="156"/>
      <c r="K50" s="156"/>
      <c r="L50" s="156"/>
      <c r="M50" s="157"/>
      <c r="N50" s="687"/>
      <c r="O50" s="285"/>
    </row>
    <row r="51" spans="2:15" ht="20.25" customHeight="1" x14ac:dyDescent="0.2">
      <c r="B51" s="649"/>
      <c r="C51" s="48" t="s">
        <v>6</v>
      </c>
      <c r="D51" s="51">
        <v>45971</v>
      </c>
      <c r="E51" s="272" t="s">
        <v>18</v>
      </c>
      <c r="F51" s="273"/>
      <c r="G51" s="273"/>
      <c r="H51" s="273"/>
      <c r="I51" s="273"/>
      <c r="J51" s="273"/>
      <c r="K51" s="273"/>
      <c r="L51" s="273"/>
      <c r="M51" s="274"/>
      <c r="N51" s="687"/>
      <c r="O51" s="285"/>
    </row>
    <row r="52" spans="2:15" ht="20.25" customHeight="1" x14ac:dyDescent="0.2">
      <c r="B52" s="649"/>
      <c r="C52" s="48" t="s">
        <v>10</v>
      </c>
      <c r="D52" s="51">
        <v>45972</v>
      </c>
      <c r="E52" s="275"/>
      <c r="F52" s="276"/>
      <c r="G52" s="276"/>
      <c r="H52" s="276"/>
      <c r="I52" s="276"/>
      <c r="J52" s="276"/>
      <c r="K52" s="276"/>
      <c r="L52" s="276"/>
      <c r="M52" s="277"/>
      <c r="N52" s="687"/>
      <c r="O52" s="285"/>
    </row>
    <row r="53" spans="2:15" ht="20.25" customHeight="1" x14ac:dyDescent="0.2">
      <c r="B53" s="649"/>
      <c r="C53" s="48" t="s">
        <v>12</v>
      </c>
      <c r="D53" s="55">
        <v>45973</v>
      </c>
      <c r="E53" s="275"/>
      <c r="F53" s="276"/>
      <c r="G53" s="276"/>
      <c r="H53" s="276"/>
      <c r="I53" s="276"/>
      <c r="J53" s="276"/>
      <c r="K53" s="276"/>
      <c r="L53" s="276"/>
      <c r="M53" s="277"/>
      <c r="N53" s="687"/>
      <c r="O53" s="285"/>
    </row>
    <row r="54" spans="2:15" ht="20.25" customHeight="1" x14ac:dyDescent="0.2">
      <c r="B54" s="649"/>
      <c r="C54" s="48" t="s">
        <v>13</v>
      </c>
      <c r="D54" s="51">
        <v>45974</v>
      </c>
      <c r="E54" s="275"/>
      <c r="F54" s="276"/>
      <c r="G54" s="276"/>
      <c r="H54" s="276"/>
      <c r="I54" s="276"/>
      <c r="J54" s="276"/>
      <c r="K54" s="276"/>
      <c r="L54" s="276"/>
      <c r="M54" s="277"/>
      <c r="N54" s="687"/>
      <c r="O54" s="285"/>
    </row>
    <row r="55" spans="2:15" ht="20.25" customHeight="1" x14ac:dyDescent="0.2">
      <c r="B55" s="649"/>
      <c r="C55" s="48" t="s">
        <v>14</v>
      </c>
      <c r="D55" s="51">
        <v>45975</v>
      </c>
      <c r="E55" s="278"/>
      <c r="F55" s="279"/>
      <c r="G55" s="279"/>
      <c r="H55" s="279"/>
      <c r="I55" s="279"/>
      <c r="J55" s="279"/>
      <c r="K55" s="279"/>
      <c r="L55" s="279"/>
      <c r="M55" s="280"/>
      <c r="N55" s="687"/>
      <c r="O55" s="285"/>
    </row>
    <row r="56" spans="2:15" ht="20.25" customHeight="1" x14ac:dyDescent="0.2">
      <c r="B56" s="649"/>
      <c r="C56" s="20" t="s">
        <v>15</v>
      </c>
      <c r="D56" s="56">
        <v>45976</v>
      </c>
      <c r="E56" s="155"/>
      <c r="F56" s="156"/>
      <c r="G56" s="156"/>
      <c r="H56" s="156"/>
      <c r="I56" s="156"/>
      <c r="J56" s="156"/>
      <c r="K56" s="156"/>
      <c r="L56" s="156"/>
      <c r="M56" s="157"/>
      <c r="N56" s="687"/>
      <c r="O56" s="285"/>
    </row>
    <row r="57" spans="2:15" ht="20.25" customHeight="1" x14ac:dyDescent="0.2">
      <c r="B57" s="649"/>
      <c r="C57" s="20" t="s">
        <v>17</v>
      </c>
      <c r="D57" s="52">
        <v>45977</v>
      </c>
      <c r="E57" s="155"/>
      <c r="F57" s="156"/>
      <c r="G57" s="156"/>
      <c r="H57" s="156"/>
      <c r="I57" s="156"/>
      <c r="J57" s="156"/>
      <c r="K57" s="156"/>
      <c r="L57" s="156"/>
      <c r="M57" s="157"/>
      <c r="N57" s="687"/>
      <c r="O57" s="285"/>
    </row>
    <row r="58" spans="2:15" ht="20.25" customHeight="1" x14ac:dyDescent="0.2">
      <c r="B58" s="649"/>
      <c r="C58" s="48" t="s">
        <v>6</v>
      </c>
      <c r="D58" s="51">
        <v>45978</v>
      </c>
      <c r="E58" s="669" t="s">
        <v>269</v>
      </c>
      <c r="F58" s="670" t="s">
        <v>269</v>
      </c>
      <c r="G58" s="697" t="s">
        <v>269</v>
      </c>
      <c r="H58" s="662" t="s">
        <v>271</v>
      </c>
      <c r="I58" s="698" t="s">
        <v>271</v>
      </c>
      <c r="J58" s="16"/>
      <c r="K58" s="699" t="s">
        <v>274</v>
      </c>
      <c r="L58" s="663" t="s">
        <v>274</v>
      </c>
      <c r="M58" s="689" t="s">
        <v>274</v>
      </c>
      <c r="N58" s="687"/>
      <c r="O58" s="285"/>
    </row>
    <row r="59" spans="2:15" ht="20.25" customHeight="1" x14ac:dyDescent="0.2">
      <c r="B59" s="649"/>
      <c r="C59" s="48" t="s">
        <v>10</v>
      </c>
      <c r="D59" s="55">
        <v>45979</v>
      </c>
      <c r="E59" s="669" t="s">
        <v>269</v>
      </c>
      <c r="F59" s="670" t="s">
        <v>269</v>
      </c>
      <c r="G59" s="666" t="s">
        <v>275</v>
      </c>
      <c r="H59" s="666" t="s">
        <v>275</v>
      </c>
      <c r="I59" s="700" t="s">
        <v>275</v>
      </c>
      <c r="J59" s="16"/>
      <c r="K59" s="699" t="s">
        <v>274</v>
      </c>
      <c r="L59" s="663" t="s">
        <v>274</v>
      </c>
      <c r="M59" s="689" t="s">
        <v>274</v>
      </c>
      <c r="N59" s="687"/>
      <c r="O59" s="285"/>
    </row>
    <row r="60" spans="2:15" ht="20.25" customHeight="1" x14ac:dyDescent="0.2">
      <c r="B60" s="649"/>
      <c r="C60" s="48" t="s">
        <v>12</v>
      </c>
      <c r="D60" s="51">
        <v>45980</v>
      </c>
      <c r="E60" s="669" t="s">
        <v>269</v>
      </c>
      <c r="F60" s="670" t="s">
        <v>269</v>
      </c>
      <c r="G60" s="666" t="s">
        <v>275</v>
      </c>
      <c r="H60" s="666" t="s">
        <v>275</v>
      </c>
      <c r="I60" s="700" t="s">
        <v>275</v>
      </c>
      <c r="J60" s="16"/>
      <c r="K60" s="699" t="s">
        <v>274</v>
      </c>
      <c r="L60" s="663" t="s">
        <v>274</v>
      </c>
      <c r="M60" s="689" t="s">
        <v>274</v>
      </c>
      <c r="N60" s="687"/>
      <c r="O60" s="285"/>
    </row>
    <row r="61" spans="2:15" ht="20.25" customHeight="1" x14ac:dyDescent="0.2">
      <c r="B61" s="649"/>
      <c r="C61" s="48" t="s">
        <v>13</v>
      </c>
      <c r="D61" s="51">
        <v>45981</v>
      </c>
      <c r="E61" s="701" t="s">
        <v>270</v>
      </c>
      <c r="F61" s="496" t="s">
        <v>270</v>
      </c>
      <c r="G61" s="496" t="s">
        <v>270</v>
      </c>
      <c r="H61" s="666" t="s">
        <v>275</v>
      </c>
      <c r="I61" s="700" t="s">
        <v>275</v>
      </c>
      <c r="J61" s="16"/>
      <c r="K61" s="699" t="s">
        <v>274</v>
      </c>
      <c r="L61" s="663" t="s">
        <v>274</v>
      </c>
      <c r="M61" s="689" t="s">
        <v>274</v>
      </c>
      <c r="N61" s="687"/>
      <c r="O61" s="285"/>
    </row>
    <row r="62" spans="2:15" ht="20.25" customHeight="1" x14ac:dyDescent="0.2">
      <c r="B62" s="649"/>
      <c r="C62" s="48" t="s">
        <v>14</v>
      </c>
      <c r="D62" s="55">
        <v>45982</v>
      </c>
      <c r="E62" s="701" t="s">
        <v>270</v>
      </c>
      <c r="F62" s="496" t="s">
        <v>270</v>
      </c>
      <c r="G62" s="496" t="s">
        <v>270</v>
      </c>
      <c r="H62" s="666" t="s">
        <v>275</v>
      </c>
      <c r="I62" s="700" t="s">
        <v>275</v>
      </c>
      <c r="J62" s="16"/>
      <c r="K62" s="699" t="s">
        <v>274</v>
      </c>
      <c r="L62" s="663" t="s">
        <v>274</v>
      </c>
      <c r="M62" s="689" t="s">
        <v>274</v>
      </c>
      <c r="N62" s="687"/>
      <c r="O62" s="285"/>
    </row>
    <row r="63" spans="2:15" ht="20.25" customHeight="1" x14ac:dyDescent="0.2">
      <c r="B63" s="649"/>
      <c r="C63" s="20" t="s">
        <v>15</v>
      </c>
      <c r="D63" s="52">
        <v>45983</v>
      </c>
      <c r="E63" s="155"/>
      <c r="F63" s="156"/>
      <c r="G63" s="156"/>
      <c r="H63" s="156"/>
      <c r="I63" s="156"/>
      <c r="J63" s="156"/>
      <c r="K63" s="156"/>
      <c r="L63" s="156"/>
      <c r="M63" s="157"/>
      <c r="N63" s="687"/>
      <c r="O63" s="285"/>
    </row>
    <row r="64" spans="2:15" ht="20.25" customHeight="1" x14ac:dyDescent="0.2">
      <c r="B64" s="649"/>
      <c r="C64" s="20" t="s">
        <v>17</v>
      </c>
      <c r="D64" s="52">
        <v>45984</v>
      </c>
      <c r="E64" s="155"/>
      <c r="F64" s="156"/>
      <c r="G64" s="156"/>
      <c r="H64" s="156"/>
      <c r="I64" s="156"/>
      <c r="J64" s="156"/>
      <c r="K64" s="156"/>
      <c r="L64" s="156"/>
      <c r="M64" s="157"/>
      <c r="N64" s="687"/>
      <c r="O64" s="285"/>
    </row>
    <row r="65" spans="2:15" ht="20.25" customHeight="1" x14ac:dyDescent="0.2">
      <c r="B65" s="649"/>
      <c r="C65" s="48" t="s">
        <v>6</v>
      </c>
      <c r="D65" s="55">
        <v>45985</v>
      </c>
      <c r="E65" s="272" t="s">
        <v>18</v>
      </c>
      <c r="F65" s="273"/>
      <c r="G65" s="273"/>
      <c r="H65" s="273"/>
      <c r="I65" s="273"/>
      <c r="J65" s="273"/>
      <c r="K65" s="273"/>
      <c r="L65" s="273"/>
      <c r="M65" s="274"/>
      <c r="N65" s="687"/>
      <c r="O65" s="285"/>
    </row>
    <row r="66" spans="2:15" ht="20.25" customHeight="1" x14ac:dyDescent="0.2">
      <c r="B66" s="649"/>
      <c r="C66" s="48" t="s">
        <v>10</v>
      </c>
      <c r="D66" s="51">
        <v>45986</v>
      </c>
      <c r="E66" s="275"/>
      <c r="F66" s="276"/>
      <c r="G66" s="276"/>
      <c r="H66" s="276"/>
      <c r="I66" s="276"/>
      <c r="J66" s="276"/>
      <c r="K66" s="276"/>
      <c r="L66" s="276"/>
      <c r="M66" s="277"/>
      <c r="N66" s="687"/>
      <c r="O66" s="285"/>
    </row>
    <row r="67" spans="2:15" ht="20.25" customHeight="1" x14ac:dyDescent="0.2">
      <c r="B67" s="649"/>
      <c r="C67" s="48" t="s">
        <v>12</v>
      </c>
      <c r="D67" s="51">
        <v>45987</v>
      </c>
      <c r="E67" s="275"/>
      <c r="F67" s="276"/>
      <c r="G67" s="276"/>
      <c r="H67" s="276"/>
      <c r="I67" s="276"/>
      <c r="J67" s="276"/>
      <c r="K67" s="276"/>
      <c r="L67" s="276"/>
      <c r="M67" s="277"/>
      <c r="N67" s="687"/>
      <c r="O67" s="285"/>
    </row>
    <row r="68" spans="2:15" ht="20.25" customHeight="1" x14ac:dyDescent="0.2">
      <c r="B68" s="649"/>
      <c r="C68" s="48" t="s">
        <v>13</v>
      </c>
      <c r="D68" s="55">
        <v>45988</v>
      </c>
      <c r="E68" s="275"/>
      <c r="F68" s="276"/>
      <c r="G68" s="276"/>
      <c r="H68" s="276"/>
      <c r="I68" s="276"/>
      <c r="J68" s="276"/>
      <c r="K68" s="276"/>
      <c r="L68" s="276"/>
      <c r="M68" s="277"/>
      <c r="N68" s="687"/>
      <c r="O68" s="285"/>
    </row>
    <row r="69" spans="2:15" ht="20.25" customHeight="1" x14ac:dyDescent="0.2">
      <c r="B69" s="649"/>
      <c r="C69" s="48" t="s">
        <v>14</v>
      </c>
      <c r="D69" s="51">
        <v>45989</v>
      </c>
      <c r="E69" s="278"/>
      <c r="F69" s="279"/>
      <c r="G69" s="279"/>
      <c r="H69" s="279"/>
      <c r="I69" s="279"/>
      <c r="J69" s="279"/>
      <c r="K69" s="279"/>
      <c r="L69" s="279"/>
      <c r="M69" s="280"/>
      <c r="N69" s="687"/>
      <c r="O69" s="285"/>
    </row>
    <row r="70" spans="2:15" ht="20.25" customHeight="1" x14ac:dyDescent="0.2">
      <c r="B70" s="649"/>
      <c r="C70" s="20" t="s">
        <v>15</v>
      </c>
      <c r="D70" s="52">
        <v>45990</v>
      </c>
      <c r="E70" s="155"/>
      <c r="F70" s="156"/>
      <c r="G70" s="156"/>
      <c r="H70" s="156"/>
      <c r="I70" s="156"/>
      <c r="J70" s="156"/>
      <c r="K70" s="156"/>
      <c r="L70" s="156"/>
      <c r="M70" s="157"/>
      <c r="N70" s="687"/>
      <c r="O70" s="285"/>
    </row>
    <row r="71" spans="2:15" ht="20.25" customHeight="1" x14ac:dyDescent="0.2">
      <c r="B71" s="649"/>
      <c r="C71" s="20" t="s">
        <v>17</v>
      </c>
      <c r="D71" s="56">
        <v>45991</v>
      </c>
      <c r="E71" s="155"/>
      <c r="F71" s="156"/>
      <c r="G71" s="156"/>
      <c r="H71" s="156"/>
      <c r="I71" s="156"/>
      <c r="J71" s="156"/>
      <c r="K71" s="156"/>
      <c r="L71" s="156"/>
      <c r="M71" s="157"/>
      <c r="N71" s="687"/>
      <c r="O71" s="285"/>
    </row>
    <row r="72" spans="2:15" ht="20.25" customHeight="1" x14ac:dyDescent="0.2">
      <c r="B72" s="649"/>
      <c r="C72" s="48" t="s">
        <v>6</v>
      </c>
      <c r="D72" s="51">
        <v>45992</v>
      </c>
      <c r="E72" s="701" t="s">
        <v>270</v>
      </c>
      <c r="F72" s="496" t="s">
        <v>270</v>
      </c>
      <c r="G72" s="702" t="s">
        <v>270</v>
      </c>
      <c r="H72" s="666" t="s">
        <v>275</v>
      </c>
      <c r="I72" s="666" t="s">
        <v>275</v>
      </c>
      <c r="J72" s="16"/>
      <c r="K72" s="699" t="s">
        <v>274</v>
      </c>
      <c r="L72" s="663" t="s">
        <v>274</v>
      </c>
      <c r="M72" s="689" t="s">
        <v>274</v>
      </c>
      <c r="N72" s="687"/>
      <c r="O72" s="285"/>
    </row>
    <row r="73" spans="2:15" ht="20.25" customHeight="1" x14ac:dyDescent="0.2">
      <c r="B73" s="649"/>
      <c r="C73" s="48" t="s">
        <v>10</v>
      </c>
      <c r="D73" s="51">
        <v>45993</v>
      </c>
      <c r="E73" s="701" t="s">
        <v>270</v>
      </c>
      <c r="F73" s="496" t="s">
        <v>270</v>
      </c>
      <c r="G73" s="499" t="s">
        <v>270</v>
      </c>
      <c r="H73" s="666" t="s">
        <v>275</v>
      </c>
      <c r="I73" s="700" t="s">
        <v>275</v>
      </c>
      <c r="J73" s="16"/>
      <c r="K73" s="699" t="s">
        <v>274</v>
      </c>
      <c r="L73" s="663" t="s">
        <v>274</v>
      </c>
      <c r="M73" s="689" t="s">
        <v>274</v>
      </c>
      <c r="N73" s="687"/>
      <c r="O73" s="285"/>
    </row>
    <row r="74" spans="2:15" ht="20.25" customHeight="1" x14ac:dyDescent="0.2">
      <c r="B74" s="649"/>
      <c r="C74" s="48" t="s">
        <v>12</v>
      </c>
      <c r="D74" s="55">
        <v>45994</v>
      </c>
      <c r="E74" s="701" t="s">
        <v>270</v>
      </c>
      <c r="F74" s="496" t="s">
        <v>270</v>
      </c>
      <c r="G74" s="499" t="s">
        <v>270</v>
      </c>
      <c r="I74" s="16"/>
      <c r="J74" s="16"/>
      <c r="K74" s="699" t="s">
        <v>274</v>
      </c>
      <c r="L74" s="663" t="s">
        <v>274</v>
      </c>
      <c r="M74" s="689" t="s">
        <v>274</v>
      </c>
      <c r="N74" s="687"/>
      <c r="O74" s="285"/>
    </row>
    <row r="75" spans="2:15" ht="20.25" customHeight="1" x14ac:dyDescent="0.2">
      <c r="B75" s="649"/>
      <c r="C75" s="48" t="s">
        <v>13</v>
      </c>
      <c r="D75" s="51">
        <v>45995</v>
      </c>
      <c r="E75" s="701" t="s">
        <v>270</v>
      </c>
      <c r="F75" s="496" t="s">
        <v>270</v>
      </c>
      <c r="G75" s="499" t="s">
        <v>270</v>
      </c>
      <c r="I75" s="24"/>
      <c r="J75" s="23"/>
      <c r="K75" s="699" t="s">
        <v>274</v>
      </c>
      <c r="L75" s="663" t="s">
        <v>274</v>
      </c>
      <c r="M75" s="689" t="s">
        <v>274</v>
      </c>
      <c r="N75" s="687"/>
      <c r="O75" s="285"/>
    </row>
    <row r="76" spans="2:15" ht="20.25" customHeight="1" x14ac:dyDescent="0.2">
      <c r="B76" s="649"/>
      <c r="C76" s="48" t="s">
        <v>14</v>
      </c>
      <c r="D76" s="51">
        <v>45996</v>
      </c>
      <c r="E76" s="701" t="s">
        <v>270</v>
      </c>
      <c r="F76" s="496" t="s">
        <v>270</v>
      </c>
      <c r="G76" s="499" t="s">
        <v>270</v>
      </c>
      <c r="H76" s="16"/>
      <c r="I76" s="16"/>
      <c r="J76" s="287"/>
      <c r="K76" s="699" t="s">
        <v>274</v>
      </c>
      <c r="L76" s="663" t="s">
        <v>274</v>
      </c>
      <c r="M76" s="689" t="s">
        <v>274</v>
      </c>
      <c r="N76" s="687"/>
      <c r="O76" s="285"/>
    </row>
    <row r="77" spans="2:15" ht="20.25" customHeight="1" x14ac:dyDescent="0.2">
      <c r="B77" s="649"/>
      <c r="C77" s="20" t="s">
        <v>15</v>
      </c>
      <c r="D77" s="56">
        <v>45997</v>
      </c>
      <c r="E77" s="155"/>
      <c r="F77" s="156"/>
      <c r="G77" s="156"/>
      <c r="H77" s="156"/>
      <c r="I77" s="156"/>
      <c r="J77" s="156"/>
      <c r="K77" s="156"/>
      <c r="L77" s="156"/>
      <c r="M77" s="157"/>
      <c r="N77" s="687"/>
      <c r="O77" s="285"/>
    </row>
    <row r="78" spans="2:15" ht="20.25" customHeight="1" x14ac:dyDescent="0.2">
      <c r="B78" s="649"/>
      <c r="C78" s="20" t="s">
        <v>17</v>
      </c>
      <c r="D78" s="52">
        <v>45998</v>
      </c>
      <c r="E78" s="155"/>
      <c r="F78" s="156"/>
      <c r="G78" s="156"/>
      <c r="H78" s="156"/>
      <c r="I78" s="156"/>
      <c r="J78" s="156"/>
      <c r="K78" s="156"/>
      <c r="L78" s="156"/>
      <c r="M78" s="157"/>
      <c r="N78" s="687"/>
      <c r="O78" s="285"/>
    </row>
    <row r="79" spans="2:15" ht="20.25" customHeight="1" x14ac:dyDescent="0.2">
      <c r="B79" s="649"/>
      <c r="C79" s="20" t="s">
        <v>6</v>
      </c>
      <c r="D79" s="52">
        <v>45999</v>
      </c>
      <c r="E79" s="155"/>
      <c r="F79" s="156"/>
      <c r="G79" s="156"/>
      <c r="H79" s="156"/>
      <c r="I79" s="156"/>
      <c r="J79" s="156"/>
      <c r="K79" s="156"/>
      <c r="L79" s="156"/>
      <c r="M79" s="157"/>
      <c r="N79" s="687"/>
      <c r="O79" s="285"/>
    </row>
    <row r="80" spans="2:15" ht="20.25" customHeight="1" x14ac:dyDescent="0.2">
      <c r="B80" s="649"/>
      <c r="C80" s="47" t="s">
        <v>10</v>
      </c>
      <c r="D80" s="55">
        <v>46000</v>
      </c>
      <c r="E80" s="272" t="s">
        <v>18</v>
      </c>
      <c r="F80" s="273"/>
      <c r="G80" s="273"/>
      <c r="H80" s="273"/>
      <c r="I80" s="273"/>
      <c r="J80" s="273"/>
      <c r="K80" s="273"/>
      <c r="L80" s="273"/>
      <c r="M80" s="274"/>
      <c r="N80" s="687"/>
      <c r="O80" s="285"/>
    </row>
    <row r="81" spans="2:15" ht="20.25" customHeight="1" x14ac:dyDescent="0.2">
      <c r="B81" s="649"/>
      <c r="C81" s="48" t="s">
        <v>12</v>
      </c>
      <c r="D81" s="51">
        <v>46001</v>
      </c>
      <c r="E81" s="275"/>
      <c r="F81" s="276"/>
      <c r="G81" s="276"/>
      <c r="H81" s="276"/>
      <c r="I81" s="276"/>
      <c r="J81" s="276"/>
      <c r="K81" s="276"/>
      <c r="L81" s="276"/>
      <c r="M81" s="277"/>
      <c r="N81" s="687"/>
      <c r="O81" s="285"/>
    </row>
    <row r="82" spans="2:15" ht="20.25" customHeight="1" x14ac:dyDescent="0.2">
      <c r="B82" s="649"/>
      <c r="C82" s="48" t="s">
        <v>13</v>
      </c>
      <c r="D82" s="51">
        <v>46002</v>
      </c>
      <c r="E82" s="275"/>
      <c r="F82" s="276"/>
      <c r="G82" s="276"/>
      <c r="H82" s="276"/>
      <c r="I82" s="276"/>
      <c r="J82" s="276"/>
      <c r="K82" s="276"/>
      <c r="L82" s="276"/>
      <c r="M82" s="277"/>
      <c r="N82" s="687"/>
      <c r="O82" s="285"/>
    </row>
    <row r="83" spans="2:15" ht="20.25" customHeight="1" x14ac:dyDescent="0.2">
      <c r="B83" s="649"/>
      <c r="C83" s="48" t="s">
        <v>14</v>
      </c>
      <c r="D83" s="55">
        <v>46003</v>
      </c>
      <c r="E83" s="278"/>
      <c r="F83" s="279"/>
      <c r="G83" s="279"/>
      <c r="H83" s="279"/>
      <c r="I83" s="279"/>
      <c r="J83" s="279"/>
      <c r="K83" s="279"/>
      <c r="L83" s="279"/>
      <c r="M83" s="280"/>
      <c r="N83" s="687"/>
      <c r="O83" s="285"/>
    </row>
    <row r="84" spans="2:15" ht="20.25" customHeight="1" x14ac:dyDescent="0.2">
      <c r="B84" s="649"/>
      <c r="C84" s="20" t="s">
        <v>15</v>
      </c>
      <c r="D84" s="52">
        <v>46004</v>
      </c>
      <c r="E84" s="155"/>
      <c r="F84" s="156"/>
      <c r="G84" s="156"/>
      <c r="H84" s="156"/>
      <c r="I84" s="156"/>
      <c r="J84" s="156"/>
      <c r="K84" s="156"/>
      <c r="L84" s="156"/>
      <c r="M84" s="157"/>
      <c r="N84" s="687"/>
      <c r="O84" s="285"/>
    </row>
    <row r="85" spans="2:15" ht="20.25" customHeight="1" thickBot="1" x14ac:dyDescent="0.25">
      <c r="B85" s="649"/>
      <c r="C85" s="62" t="s">
        <v>17</v>
      </c>
      <c r="D85" s="63">
        <v>46005</v>
      </c>
      <c r="E85" s="190"/>
      <c r="F85" s="191"/>
      <c r="G85" s="191"/>
      <c r="H85" s="191"/>
      <c r="I85" s="191"/>
      <c r="J85" s="191"/>
      <c r="K85" s="191"/>
      <c r="L85" s="191"/>
      <c r="M85" s="192"/>
      <c r="N85" s="687"/>
      <c r="O85" s="285"/>
    </row>
    <row r="86" spans="2:15" ht="20.25" customHeight="1" x14ac:dyDescent="0.2">
      <c r="B86" s="649"/>
      <c r="C86" s="556" t="s">
        <v>51</v>
      </c>
      <c r="D86" s="515"/>
      <c r="E86" s="515"/>
      <c r="F86" s="515"/>
      <c r="G86" s="515"/>
      <c r="H86" s="515"/>
      <c r="I86" s="515"/>
      <c r="J86" s="515"/>
      <c r="K86" s="515"/>
      <c r="L86" s="515"/>
      <c r="M86" s="516"/>
      <c r="N86" s="687"/>
      <c r="O86" s="285"/>
    </row>
    <row r="87" spans="2:15" ht="20.25" customHeight="1" thickBot="1" x14ac:dyDescent="0.25">
      <c r="B87" s="649"/>
      <c r="C87" s="557"/>
      <c r="D87" s="517"/>
      <c r="E87" s="517"/>
      <c r="F87" s="517"/>
      <c r="G87" s="517"/>
      <c r="H87" s="517"/>
      <c r="I87" s="517"/>
      <c r="J87" s="517"/>
      <c r="K87" s="517"/>
      <c r="L87" s="517"/>
      <c r="M87" s="518"/>
      <c r="N87" s="687"/>
      <c r="O87" s="285"/>
    </row>
    <row r="88" spans="2:15" ht="20.25" customHeight="1" x14ac:dyDescent="0.2">
      <c r="B88" s="649"/>
      <c r="C88" s="408" t="s">
        <v>12</v>
      </c>
      <c r="D88" s="409">
        <v>46029</v>
      </c>
      <c r="E88" s="104" t="s">
        <v>273</v>
      </c>
      <c r="F88" s="104" t="s">
        <v>273</v>
      </c>
      <c r="G88" s="104" t="s">
        <v>273</v>
      </c>
      <c r="H88" s="104" t="s">
        <v>273</v>
      </c>
      <c r="I88" s="703"/>
      <c r="J88" s="703"/>
      <c r="K88" s="704" t="s">
        <v>274</v>
      </c>
      <c r="L88" s="704" t="s">
        <v>274</v>
      </c>
      <c r="M88" s="705" t="s">
        <v>274</v>
      </c>
      <c r="N88" s="687"/>
      <c r="O88" s="285"/>
    </row>
    <row r="89" spans="2:15" ht="20.25" customHeight="1" x14ac:dyDescent="0.2">
      <c r="B89" s="649"/>
      <c r="C89" s="12" t="s">
        <v>13</v>
      </c>
      <c r="D89" s="411">
        <v>46030</v>
      </c>
      <c r="E89" s="17" t="s">
        <v>273</v>
      </c>
      <c r="F89" s="17" t="s">
        <v>273</v>
      </c>
      <c r="G89" s="17" t="s">
        <v>273</v>
      </c>
      <c r="H89" s="17" t="s">
        <v>273</v>
      </c>
      <c r="I89" s="46"/>
      <c r="J89" s="46"/>
      <c r="K89" s="663" t="s">
        <v>274</v>
      </c>
      <c r="L89" s="663" t="s">
        <v>274</v>
      </c>
      <c r="M89" s="26"/>
      <c r="N89" s="687"/>
      <c r="O89" s="285"/>
    </row>
    <row r="90" spans="2:15" ht="20.25" customHeight="1" x14ac:dyDescent="0.2">
      <c r="B90" s="649"/>
      <c r="C90" s="12" t="s">
        <v>14</v>
      </c>
      <c r="D90" s="411">
        <v>46031</v>
      </c>
      <c r="E90" s="17" t="s">
        <v>273</v>
      </c>
      <c r="F90" s="45" t="s">
        <v>273</v>
      </c>
      <c r="G90" s="17" t="s">
        <v>273</v>
      </c>
      <c r="H90" s="17" t="s">
        <v>273</v>
      </c>
      <c r="I90" s="23"/>
      <c r="J90" s="23"/>
      <c r="K90" s="17" t="s">
        <v>273</v>
      </c>
      <c r="L90" s="45" t="s">
        <v>273</v>
      </c>
      <c r="M90" s="26"/>
      <c r="N90" s="687"/>
      <c r="O90" s="285"/>
    </row>
    <row r="91" spans="2:15" ht="20.25" customHeight="1" x14ac:dyDescent="0.2">
      <c r="B91" s="649"/>
      <c r="C91" s="20" t="s">
        <v>15</v>
      </c>
      <c r="D91" s="56">
        <v>46032</v>
      </c>
      <c r="E91" s="417"/>
      <c r="F91" s="156"/>
      <c r="G91" s="156"/>
      <c r="H91" s="156"/>
      <c r="I91" s="156"/>
      <c r="J91" s="156"/>
      <c r="K91" s="156"/>
      <c r="L91" s="156"/>
      <c r="M91" s="157"/>
      <c r="N91" s="687"/>
      <c r="O91" s="285"/>
    </row>
    <row r="92" spans="2:15" ht="20.25" customHeight="1" x14ac:dyDescent="0.2">
      <c r="B92" s="649"/>
      <c r="C92" s="20" t="s">
        <v>17</v>
      </c>
      <c r="D92" s="56">
        <v>46033</v>
      </c>
      <c r="E92" s="417"/>
      <c r="F92" s="156"/>
      <c r="G92" s="156"/>
      <c r="H92" s="156"/>
      <c r="I92" s="156"/>
      <c r="J92" s="156"/>
      <c r="K92" s="156"/>
      <c r="L92" s="156"/>
      <c r="M92" s="157"/>
      <c r="N92" s="687"/>
      <c r="O92" s="285"/>
    </row>
    <row r="93" spans="2:15" ht="20.25" customHeight="1" x14ac:dyDescent="0.2">
      <c r="B93" s="649"/>
      <c r="C93" s="12" t="s">
        <v>6</v>
      </c>
      <c r="D93" s="411">
        <v>46034</v>
      </c>
      <c r="E93" s="159" t="s">
        <v>18</v>
      </c>
      <c r="F93" s="159"/>
      <c r="G93" s="159"/>
      <c r="H93" s="159"/>
      <c r="I93" s="159"/>
      <c r="J93" s="159"/>
      <c r="K93" s="159"/>
      <c r="L93" s="159"/>
      <c r="M93" s="160"/>
      <c r="N93" s="687"/>
      <c r="O93" s="285"/>
    </row>
    <row r="94" spans="2:15" ht="20.25" customHeight="1" x14ac:dyDescent="0.2">
      <c r="B94" s="649"/>
      <c r="C94" s="12" t="s">
        <v>10</v>
      </c>
      <c r="D94" s="411">
        <v>46035</v>
      </c>
      <c r="E94" s="154"/>
      <c r="F94" s="154"/>
      <c r="G94" s="154"/>
      <c r="H94" s="154"/>
      <c r="I94" s="154"/>
      <c r="J94" s="154"/>
      <c r="K94" s="154"/>
      <c r="L94" s="154"/>
      <c r="M94" s="161"/>
      <c r="N94" s="687"/>
      <c r="O94" s="285"/>
    </row>
    <row r="95" spans="2:15" ht="20.25" customHeight="1" x14ac:dyDescent="0.2">
      <c r="B95" s="649"/>
      <c r="C95" s="12" t="s">
        <v>12</v>
      </c>
      <c r="D95" s="411">
        <v>46036</v>
      </c>
      <c r="E95" s="154"/>
      <c r="F95" s="154"/>
      <c r="G95" s="154"/>
      <c r="H95" s="154"/>
      <c r="I95" s="154"/>
      <c r="J95" s="154"/>
      <c r="K95" s="154"/>
      <c r="L95" s="154"/>
      <c r="M95" s="161"/>
      <c r="N95" s="687"/>
      <c r="O95" s="285"/>
    </row>
    <row r="96" spans="2:15" ht="20.25" customHeight="1" x14ac:dyDescent="0.2">
      <c r="B96" s="649"/>
      <c r="C96" s="12" t="s">
        <v>13</v>
      </c>
      <c r="D96" s="411">
        <v>46037</v>
      </c>
      <c r="E96" s="154"/>
      <c r="F96" s="154"/>
      <c r="G96" s="154"/>
      <c r="H96" s="154"/>
      <c r="I96" s="154"/>
      <c r="J96" s="154"/>
      <c r="K96" s="154"/>
      <c r="L96" s="154"/>
      <c r="M96" s="161"/>
      <c r="N96" s="687"/>
      <c r="O96" s="285"/>
    </row>
    <row r="97" spans="2:15" ht="20.25" customHeight="1" thickBot="1" x14ac:dyDescent="0.25">
      <c r="B97" s="649"/>
      <c r="C97" s="694" t="s">
        <v>14</v>
      </c>
      <c r="D97" s="706">
        <v>46038</v>
      </c>
      <c r="E97" s="175"/>
      <c r="F97" s="175"/>
      <c r="G97" s="175"/>
      <c r="H97" s="175"/>
      <c r="I97" s="175"/>
      <c r="J97" s="175"/>
      <c r="K97" s="175"/>
      <c r="L97" s="175"/>
      <c r="M97" s="176"/>
      <c r="N97" s="687"/>
      <c r="O97" s="285"/>
    </row>
    <row r="98" spans="2:15" ht="20.25" customHeight="1" x14ac:dyDescent="0.2">
      <c r="B98" s="649"/>
      <c r="C98" s="165" t="s">
        <v>54</v>
      </c>
      <c r="D98" s="166"/>
      <c r="E98" s="220"/>
      <c r="F98" s="220"/>
      <c r="G98" s="220"/>
      <c r="H98" s="220"/>
      <c r="I98" s="220"/>
      <c r="J98" s="220"/>
      <c r="K98" s="220"/>
      <c r="L98" s="220"/>
      <c r="M98" s="221"/>
      <c r="N98" s="652"/>
      <c r="O98" s="285"/>
    </row>
    <row r="99" spans="2:15" ht="20.25" customHeight="1" thickBot="1" x14ac:dyDescent="0.25">
      <c r="B99" s="682"/>
      <c r="C99" s="168"/>
      <c r="D99" s="169"/>
      <c r="E99" s="169"/>
      <c r="F99" s="169"/>
      <c r="G99" s="169"/>
      <c r="H99" s="169"/>
      <c r="I99" s="169"/>
      <c r="J99" s="169"/>
      <c r="K99" s="169"/>
      <c r="L99" s="169"/>
      <c r="M99" s="170"/>
      <c r="N99" s="683"/>
      <c r="O99" s="285"/>
    </row>
    <row r="100" spans="2:15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285"/>
      <c r="O100" s="285"/>
    </row>
    <row r="101" spans="2:15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285"/>
      <c r="O101" s="285"/>
    </row>
    <row r="102" spans="2:15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N102" s="285"/>
      <c r="O102" s="285"/>
    </row>
    <row r="103" spans="2:15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N103" s="285"/>
      <c r="O103" s="285"/>
    </row>
    <row r="104" spans="2:15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N104" s="285"/>
      <c r="O104" s="285"/>
    </row>
    <row r="105" spans="2:15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N105" s="285"/>
      <c r="O105" s="285"/>
    </row>
    <row r="106" spans="2:15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285"/>
      <c r="O106" s="285"/>
    </row>
    <row r="107" spans="2:15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285"/>
      <c r="O107" s="285"/>
    </row>
    <row r="108" spans="2:15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N108" s="285"/>
      <c r="O108" s="285"/>
    </row>
    <row r="109" spans="2:15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N109" s="285"/>
      <c r="O109" s="285"/>
    </row>
    <row r="110" spans="2:15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N110" s="285"/>
      <c r="O110" s="285"/>
    </row>
    <row r="111" spans="2:15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N111" s="285"/>
      <c r="O111" s="285"/>
    </row>
    <row r="112" spans="2:15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N112" s="285"/>
      <c r="O112" s="285"/>
    </row>
    <row r="113" spans="2:15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N113" s="285"/>
      <c r="O113" s="285"/>
    </row>
    <row r="114" spans="2:15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N114" s="285"/>
      <c r="O114" s="285"/>
    </row>
    <row r="115" spans="2:15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N115" s="285"/>
      <c r="O115" s="285"/>
    </row>
    <row r="116" spans="2:15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N116" s="285"/>
      <c r="O116" s="285"/>
    </row>
    <row r="117" spans="2:15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N117" s="285"/>
      <c r="O117" s="285"/>
    </row>
    <row r="118" spans="2:15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N118" s="285"/>
      <c r="O118" s="285"/>
    </row>
    <row r="119" spans="2:15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N119" s="285"/>
      <c r="O119" s="285"/>
    </row>
    <row r="120" spans="2:15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N120" s="285"/>
      <c r="O120" s="285"/>
    </row>
    <row r="121" spans="2:15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N121" s="285"/>
      <c r="O121" s="285"/>
    </row>
    <row r="122" spans="2:15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5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5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5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5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5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5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x14ac:dyDescent="0.2">
      <c r="B883" s="27"/>
      <c r="C883" s="27"/>
      <c r="D883" s="27"/>
      <c r="E883" s="27"/>
      <c r="F883" s="27"/>
      <c r="G883" s="27"/>
      <c r="H883" s="27"/>
      <c r="I883" s="28"/>
      <c r="J883" s="28"/>
      <c r="K883" s="27"/>
      <c r="L883" s="27"/>
    </row>
  </sheetData>
  <mergeCells count="48">
    <mergeCell ref="E91:M91"/>
    <mergeCell ref="E92:M92"/>
    <mergeCell ref="E93:M97"/>
    <mergeCell ref="C98:M99"/>
    <mergeCell ref="E78:M78"/>
    <mergeCell ref="E79:M79"/>
    <mergeCell ref="E80:M83"/>
    <mergeCell ref="E84:M84"/>
    <mergeCell ref="E85:M85"/>
    <mergeCell ref="C86:M87"/>
    <mergeCell ref="E63:M63"/>
    <mergeCell ref="E64:M64"/>
    <mergeCell ref="E65:M69"/>
    <mergeCell ref="E70:M70"/>
    <mergeCell ref="E71:M71"/>
    <mergeCell ref="E77:M77"/>
    <mergeCell ref="E43:M43"/>
    <mergeCell ref="E49:M49"/>
    <mergeCell ref="E50:M50"/>
    <mergeCell ref="E51:M55"/>
    <mergeCell ref="E56:M56"/>
    <mergeCell ref="E57:M57"/>
    <mergeCell ref="E28:M28"/>
    <mergeCell ref="E29:M29"/>
    <mergeCell ref="E35:M35"/>
    <mergeCell ref="E36:M36"/>
    <mergeCell ref="E37:M41"/>
    <mergeCell ref="E42:M42"/>
    <mergeCell ref="B9:N9"/>
    <mergeCell ref="B10:B99"/>
    <mergeCell ref="C10:D10"/>
    <mergeCell ref="N10:N99"/>
    <mergeCell ref="E11:M13"/>
    <mergeCell ref="E14:M14"/>
    <mergeCell ref="E15:M15"/>
    <mergeCell ref="E21:M21"/>
    <mergeCell ref="E22:M22"/>
    <mergeCell ref="E23:M27"/>
    <mergeCell ref="B2:N2"/>
    <mergeCell ref="B3:N3"/>
    <mergeCell ref="B4:N4"/>
    <mergeCell ref="B5:N5"/>
    <mergeCell ref="C6:E6"/>
    <mergeCell ref="F6:G6"/>
    <mergeCell ref="H6:I6"/>
    <mergeCell ref="J6:K6"/>
    <mergeCell ref="L6:M6"/>
    <mergeCell ref="N6:N8"/>
  </mergeCells>
  <conditionalFormatting sqref="K16:M16 K19:M20 K33:L33">
    <cfRule type="expression" dxfId="11" priority="3" stopIfTrue="1">
      <formula>NOT(MONTH(K16)=$C$42)</formula>
    </cfRule>
    <cfRule type="expression" dxfId="10" priority="4" stopIfTrue="1">
      <formula>MATCH(K16,(((#REF!))),0)&gt;0</formula>
    </cfRule>
  </conditionalFormatting>
  <conditionalFormatting sqref="K30:M30">
    <cfRule type="expression" dxfId="9" priority="5" stopIfTrue="1">
      <formula>NOT(MONTH(K30)=$C$42)</formula>
    </cfRule>
    <cfRule type="expression" dxfId="8" priority="6" stopIfTrue="1">
      <formula>MATCH(K30,(((#REF!))),0)&gt;0</formula>
    </cfRule>
  </conditionalFormatting>
  <conditionalFormatting sqref="Q14">
    <cfRule type="expression" dxfId="7" priority="1" stopIfTrue="1">
      <formula>NOT(MONTH(Q14)=$C$42)</formula>
    </cfRule>
    <cfRule type="expression" dxfId="6" priority="2" stopIfTrue="1">
      <formula>MATCH(Q14,(((#REF!))),0)&gt;0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98BEC-92B0-A448-B2C0-E19C4790FE5C}">
  <sheetPr>
    <tabColor rgb="FFFFFF00"/>
  </sheetPr>
  <dimension ref="B1:P898"/>
  <sheetViews>
    <sheetView topLeftCell="A73" zoomScale="85" zoomScaleNormal="85" workbookViewId="0">
      <selection activeCell="D8" sqref="D8:I8"/>
    </sheetView>
  </sheetViews>
  <sheetFormatPr baseColWidth="10" defaultColWidth="8.83203125" defaultRowHeight="14" x14ac:dyDescent="0.15"/>
  <cols>
    <col min="1" max="1" width="8.83203125" style="2"/>
    <col min="2" max="3" width="18.83203125" style="24" customWidth="1"/>
    <col min="4" max="9" width="20.5" style="24" customWidth="1"/>
    <col min="10" max="11" width="20.5" style="29" customWidth="1"/>
    <col min="12" max="12" width="5.1640625" style="2" customWidth="1"/>
    <col min="13" max="13" width="4.5" style="2" customWidth="1"/>
    <col min="14" max="14" width="12.83203125" style="2" bestFit="1" customWidth="1"/>
    <col min="15" max="15" width="8.83203125" style="2"/>
    <col min="16" max="16" width="11.6640625" style="2" bestFit="1" customWidth="1"/>
    <col min="17" max="16384" width="8.83203125" style="2"/>
  </cols>
  <sheetData>
    <row r="1" spans="2:16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6" ht="20" customHeight="1" x14ac:dyDescent="0.15">
      <c r="B2" s="113" t="s">
        <v>0</v>
      </c>
      <c r="C2" s="114"/>
      <c r="D2" s="114"/>
      <c r="E2" s="114"/>
      <c r="F2" s="114"/>
      <c r="G2" s="114"/>
      <c r="H2" s="114"/>
      <c r="I2" s="114"/>
      <c r="J2" s="114"/>
      <c r="K2" s="115"/>
    </row>
    <row r="3" spans="2:16" ht="20" customHeight="1" x14ac:dyDescent="0.15">
      <c r="B3" s="116" t="s">
        <v>1</v>
      </c>
      <c r="C3" s="117"/>
      <c r="D3" s="117"/>
      <c r="E3" s="117"/>
      <c r="F3" s="117"/>
      <c r="G3" s="117"/>
      <c r="H3" s="117"/>
      <c r="I3" s="117"/>
      <c r="J3" s="117"/>
      <c r="K3" s="118"/>
    </row>
    <row r="4" spans="2:16" ht="20" customHeight="1" thickBot="1" x14ac:dyDescent="0.2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1"/>
    </row>
    <row r="5" spans="2:16" ht="40" customHeight="1" thickBot="1" x14ac:dyDescent="0.2">
      <c r="B5" s="215" t="s">
        <v>69</v>
      </c>
      <c r="C5" s="216"/>
      <c r="D5" s="216"/>
      <c r="E5" s="216"/>
      <c r="F5" s="216"/>
      <c r="G5" s="216"/>
      <c r="H5" s="216"/>
      <c r="I5" s="216"/>
      <c r="J5" s="216"/>
      <c r="K5" s="217"/>
    </row>
    <row r="6" spans="2:16" ht="30" customHeight="1" x14ac:dyDescent="0.15">
      <c r="B6" s="125" t="s">
        <v>2</v>
      </c>
      <c r="C6" s="126"/>
      <c r="D6" s="194" t="s">
        <v>28</v>
      </c>
      <c r="E6" s="196" t="s">
        <v>29</v>
      </c>
      <c r="F6" s="198" t="s">
        <v>32</v>
      </c>
      <c r="G6" s="218" t="s">
        <v>34</v>
      </c>
      <c r="H6" s="202" t="s">
        <v>3</v>
      </c>
      <c r="I6" s="203"/>
      <c r="J6" s="138" t="s">
        <v>39</v>
      </c>
      <c r="K6" s="140"/>
    </row>
    <row r="7" spans="2:16" ht="26" x14ac:dyDescent="0.15">
      <c r="B7" s="127"/>
      <c r="C7" s="128"/>
      <c r="D7" s="195"/>
      <c r="E7" s="197"/>
      <c r="F7" s="199"/>
      <c r="G7" s="219"/>
      <c r="H7" s="3" t="s">
        <v>45</v>
      </c>
      <c r="I7" s="4" t="s">
        <v>36</v>
      </c>
      <c r="J7" s="141"/>
      <c r="K7" s="143"/>
    </row>
    <row r="8" spans="2:16" ht="30" customHeight="1" x14ac:dyDescent="0.15">
      <c r="B8" s="204" t="s">
        <v>4</v>
      </c>
      <c r="C8" s="205"/>
      <c r="D8" s="30" t="s">
        <v>19</v>
      </c>
      <c r="E8" s="82" t="s">
        <v>67</v>
      </c>
      <c r="F8" s="30" t="s">
        <v>20</v>
      </c>
      <c r="G8" s="30" t="s">
        <v>68</v>
      </c>
      <c r="H8" s="33" t="s">
        <v>78</v>
      </c>
      <c r="I8" s="33" t="s">
        <v>41</v>
      </c>
      <c r="J8" s="141"/>
      <c r="K8" s="143"/>
    </row>
    <row r="9" spans="2:16" ht="30" customHeight="1" x14ac:dyDescent="0.15">
      <c r="B9" s="147" t="s">
        <v>24</v>
      </c>
      <c r="C9" s="148"/>
      <c r="D9" s="16" t="s">
        <v>27</v>
      </c>
      <c r="E9" s="82" t="s">
        <v>31</v>
      </c>
      <c r="F9" s="16" t="s">
        <v>33</v>
      </c>
      <c r="G9" s="82" t="s">
        <v>27</v>
      </c>
      <c r="H9" s="33" t="s">
        <v>38</v>
      </c>
      <c r="I9" s="33" t="s">
        <v>38</v>
      </c>
      <c r="J9" s="141"/>
      <c r="K9" s="143"/>
    </row>
    <row r="10" spans="2:16" ht="30" customHeight="1" thickBot="1" x14ac:dyDescent="0.2">
      <c r="B10" s="149" t="s">
        <v>25</v>
      </c>
      <c r="C10" s="150"/>
      <c r="D10" s="5" t="s">
        <v>26</v>
      </c>
      <c r="E10" s="83" t="s">
        <v>30</v>
      </c>
      <c r="F10" s="5" t="s">
        <v>26</v>
      </c>
      <c r="G10" s="83" t="s">
        <v>26</v>
      </c>
      <c r="H10" s="36" t="s">
        <v>37</v>
      </c>
      <c r="I10" s="36" t="s">
        <v>37</v>
      </c>
      <c r="J10" s="144"/>
      <c r="K10" s="146"/>
    </row>
    <row r="11" spans="2:16" ht="40" customHeight="1" thickBot="1" x14ac:dyDescent="0.2">
      <c r="B11" s="107" t="s">
        <v>70</v>
      </c>
      <c r="C11" s="108"/>
      <c r="D11" s="109"/>
      <c r="E11" s="109"/>
      <c r="F11" s="109"/>
      <c r="G11" s="109"/>
      <c r="H11" s="109"/>
      <c r="I11" s="109"/>
      <c r="J11" s="109"/>
      <c r="K11" s="110"/>
      <c r="N11" s="53"/>
      <c r="O11" s="54" t="s">
        <v>47</v>
      </c>
      <c r="P11" s="54" t="s">
        <v>46</v>
      </c>
    </row>
    <row r="12" spans="2:16" ht="20" customHeight="1" thickBot="1" x14ac:dyDescent="0.2">
      <c r="B12" s="111" t="s">
        <v>5</v>
      </c>
      <c r="C12" s="187"/>
      <c r="D12" s="85" t="s">
        <v>56</v>
      </c>
      <c r="E12" s="86" t="s">
        <v>57</v>
      </c>
      <c r="F12" s="86" t="s">
        <v>58</v>
      </c>
      <c r="G12" s="86" t="s">
        <v>59</v>
      </c>
      <c r="H12" s="86" t="s">
        <v>60</v>
      </c>
      <c r="I12" s="86" t="s">
        <v>61</v>
      </c>
      <c r="J12" s="86" t="s">
        <v>62</v>
      </c>
      <c r="K12" s="81" t="s">
        <v>63</v>
      </c>
      <c r="N12" s="58" t="s">
        <v>7</v>
      </c>
      <c r="O12" s="65">
        <v>36</v>
      </c>
      <c r="P12" s="65">
        <f>COUNTIF($B$13:$K$101,"Anatomia II")</f>
        <v>36</v>
      </c>
    </row>
    <row r="13" spans="2:16" ht="20" customHeight="1" x14ac:dyDescent="0.15">
      <c r="B13" s="49" t="s">
        <v>12</v>
      </c>
      <c r="C13" s="50">
        <v>45931</v>
      </c>
      <c r="D13" s="92" t="s">
        <v>7</v>
      </c>
      <c r="E13" s="93" t="s">
        <v>7</v>
      </c>
      <c r="F13" s="84" t="s">
        <v>8</v>
      </c>
      <c r="G13" s="84" t="s">
        <v>8</v>
      </c>
      <c r="H13" s="84" t="s">
        <v>8</v>
      </c>
      <c r="I13" s="90"/>
      <c r="J13" s="94" t="s">
        <v>9</v>
      </c>
      <c r="K13" s="95" t="s">
        <v>9</v>
      </c>
      <c r="N13" s="59" t="s">
        <v>9</v>
      </c>
      <c r="O13" s="65">
        <v>51</v>
      </c>
      <c r="P13" s="65">
        <f>COUNTIF($B$13:$K$101,"Microbiologia")</f>
        <v>51</v>
      </c>
    </row>
    <row r="14" spans="2:16" ht="20" customHeight="1" x14ac:dyDescent="0.15">
      <c r="B14" s="48" t="s">
        <v>13</v>
      </c>
      <c r="C14" s="51">
        <v>45932</v>
      </c>
      <c r="D14" s="13" t="s">
        <v>7</v>
      </c>
      <c r="E14" s="14" t="s">
        <v>7</v>
      </c>
      <c r="F14" s="15" t="s">
        <v>11</v>
      </c>
      <c r="G14" s="15" t="s">
        <v>11</v>
      </c>
      <c r="H14" s="15" t="s">
        <v>11</v>
      </c>
      <c r="I14" s="23"/>
      <c r="J14" s="17" t="s">
        <v>9</v>
      </c>
      <c r="K14" s="31" t="s">
        <v>9</v>
      </c>
      <c r="N14" s="60" t="s">
        <v>11</v>
      </c>
      <c r="O14" s="65">
        <v>29</v>
      </c>
      <c r="P14" s="65">
        <f>COUNTIF($B$13:$K$101,"Fisiologia e Biof.")</f>
        <v>29</v>
      </c>
    </row>
    <row r="15" spans="2:16" ht="20" customHeight="1" x14ac:dyDescent="0.15">
      <c r="B15" s="48" t="s">
        <v>14</v>
      </c>
      <c r="C15" s="51">
        <v>45933</v>
      </c>
      <c r="D15" s="13" t="s">
        <v>7</v>
      </c>
      <c r="E15" s="14" t="s">
        <v>7</v>
      </c>
      <c r="F15" s="19" t="s">
        <v>8</v>
      </c>
      <c r="G15" s="19" t="s">
        <v>8</v>
      </c>
      <c r="H15" s="19" t="s">
        <v>8</v>
      </c>
      <c r="I15" s="23"/>
      <c r="J15" s="17" t="s">
        <v>9</v>
      </c>
      <c r="K15" s="31" t="s">
        <v>9</v>
      </c>
      <c r="N15" s="61" t="s">
        <v>8</v>
      </c>
      <c r="O15" s="65">
        <v>36</v>
      </c>
      <c r="P15" s="65">
        <f>COUNTIF($B$13:$K$101,"Biochimica II")</f>
        <v>36</v>
      </c>
    </row>
    <row r="16" spans="2:16" ht="20" customHeight="1" x14ac:dyDescent="0.15">
      <c r="B16" s="20" t="s">
        <v>15</v>
      </c>
      <c r="C16" s="56">
        <v>45934</v>
      </c>
      <c r="D16" s="155"/>
      <c r="E16" s="156"/>
      <c r="F16" s="156"/>
      <c r="G16" s="156"/>
      <c r="H16" s="156"/>
      <c r="I16" s="156"/>
      <c r="J16" s="156"/>
      <c r="K16" s="157"/>
      <c r="N16" s="57" t="s">
        <v>16</v>
      </c>
      <c r="O16" s="65">
        <v>14</v>
      </c>
      <c r="P16" s="65">
        <f>COUNTIF($B$13:$K$101,"Storia")</f>
        <v>14</v>
      </c>
    </row>
    <row r="17" spans="2:16" ht="20" customHeight="1" x14ac:dyDescent="0.15">
      <c r="B17" s="20" t="s">
        <v>17</v>
      </c>
      <c r="C17" s="52">
        <v>45935</v>
      </c>
      <c r="D17" s="155"/>
      <c r="E17" s="156"/>
      <c r="F17" s="156"/>
      <c r="G17" s="156"/>
      <c r="H17" s="156"/>
      <c r="I17" s="156"/>
      <c r="J17" s="156"/>
      <c r="K17" s="157"/>
      <c r="N17" s="72" t="s">
        <v>55</v>
      </c>
      <c r="O17" s="65">
        <v>14</v>
      </c>
      <c r="P17" s="65">
        <f>COUNTIF($B$13:$K$101,"DEA")</f>
        <v>14</v>
      </c>
    </row>
    <row r="18" spans="2:16" ht="20" customHeight="1" x14ac:dyDescent="0.15">
      <c r="B18" s="48" t="s">
        <v>6</v>
      </c>
      <c r="C18" s="51">
        <v>45936</v>
      </c>
      <c r="D18" s="158" t="s">
        <v>18</v>
      </c>
      <c r="E18" s="159"/>
      <c r="F18" s="159"/>
      <c r="G18" s="159"/>
      <c r="H18" s="159"/>
      <c r="I18" s="159"/>
      <c r="J18" s="159"/>
      <c r="K18" s="160"/>
    </row>
    <row r="19" spans="2:16" ht="20" customHeight="1" x14ac:dyDescent="0.15">
      <c r="B19" s="48" t="s">
        <v>10</v>
      </c>
      <c r="C19" s="55">
        <v>45937</v>
      </c>
      <c r="D19" s="153"/>
      <c r="E19" s="154"/>
      <c r="F19" s="154"/>
      <c r="G19" s="154"/>
      <c r="H19" s="154"/>
      <c r="I19" s="154"/>
      <c r="J19" s="154"/>
      <c r="K19" s="161"/>
    </row>
    <row r="20" spans="2:16" ht="20" customHeight="1" x14ac:dyDescent="0.15">
      <c r="B20" s="48" t="s">
        <v>12</v>
      </c>
      <c r="C20" s="51">
        <v>45938</v>
      </c>
      <c r="D20" s="153"/>
      <c r="E20" s="154"/>
      <c r="F20" s="154"/>
      <c r="G20" s="154"/>
      <c r="H20" s="154"/>
      <c r="I20" s="154"/>
      <c r="J20" s="154"/>
      <c r="K20" s="161"/>
    </row>
    <row r="21" spans="2:16" ht="20" customHeight="1" x14ac:dyDescent="0.15">
      <c r="B21" s="48" t="s">
        <v>13</v>
      </c>
      <c r="C21" s="51">
        <v>45939</v>
      </c>
      <c r="D21" s="153"/>
      <c r="E21" s="154"/>
      <c r="F21" s="154"/>
      <c r="G21" s="154"/>
      <c r="H21" s="154"/>
      <c r="I21" s="154"/>
      <c r="J21" s="154"/>
      <c r="K21" s="161"/>
    </row>
    <row r="22" spans="2:16" ht="20" customHeight="1" x14ac:dyDescent="0.15">
      <c r="B22" s="48" t="s">
        <v>14</v>
      </c>
      <c r="C22" s="55">
        <v>45940</v>
      </c>
      <c r="D22" s="153"/>
      <c r="E22" s="154"/>
      <c r="F22" s="154"/>
      <c r="G22" s="154"/>
      <c r="H22" s="154"/>
      <c r="I22" s="154"/>
      <c r="J22" s="154"/>
      <c r="K22" s="161"/>
    </row>
    <row r="23" spans="2:16" ht="20" customHeight="1" x14ac:dyDescent="0.15">
      <c r="B23" s="20" t="s">
        <v>15</v>
      </c>
      <c r="C23" s="21">
        <v>45941</v>
      </c>
      <c r="D23" s="155"/>
      <c r="E23" s="156"/>
      <c r="F23" s="156"/>
      <c r="G23" s="156"/>
      <c r="H23" s="156"/>
      <c r="I23" s="156"/>
      <c r="J23" s="156"/>
      <c r="K23" s="157"/>
    </row>
    <row r="24" spans="2:16" ht="20" customHeight="1" x14ac:dyDescent="0.15">
      <c r="B24" s="20" t="s">
        <v>17</v>
      </c>
      <c r="C24" s="52">
        <v>45942</v>
      </c>
      <c r="D24" s="171"/>
      <c r="E24" s="172"/>
      <c r="F24" s="172"/>
      <c r="G24" s="172"/>
      <c r="H24" s="172"/>
      <c r="I24" s="172"/>
      <c r="J24" s="172"/>
      <c r="K24" s="173"/>
    </row>
    <row r="25" spans="2:16" ht="20" customHeight="1" x14ac:dyDescent="0.15">
      <c r="B25" s="48" t="s">
        <v>6</v>
      </c>
      <c r="C25" s="55">
        <v>45943</v>
      </c>
      <c r="D25" s="13" t="s">
        <v>7</v>
      </c>
      <c r="E25" s="14" t="s">
        <v>7</v>
      </c>
      <c r="F25" s="19" t="s">
        <v>8</v>
      </c>
      <c r="G25" s="19" t="s">
        <v>8</v>
      </c>
      <c r="H25" s="19" t="s">
        <v>8</v>
      </c>
      <c r="I25" s="23"/>
      <c r="J25" s="66" t="s">
        <v>9</v>
      </c>
      <c r="K25" s="31" t="s">
        <v>9</v>
      </c>
    </row>
    <row r="26" spans="2:16" ht="20" customHeight="1" x14ac:dyDescent="0.15">
      <c r="B26" s="48" t="s">
        <v>10</v>
      </c>
      <c r="C26" s="51">
        <v>45944</v>
      </c>
      <c r="D26" s="13" t="s">
        <v>7</v>
      </c>
      <c r="E26" s="14" t="s">
        <v>7</v>
      </c>
      <c r="F26" s="15" t="s">
        <v>11</v>
      </c>
      <c r="G26" s="15" t="s">
        <v>11</v>
      </c>
      <c r="H26" s="15" t="s">
        <v>11</v>
      </c>
      <c r="I26" s="23"/>
      <c r="J26" s="17" t="s">
        <v>9</v>
      </c>
      <c r="K26" s="31" t="s">
        <v>9</v>
      </c>
    </row>
    <row r="27" spans="2:16" ht="20" customHeight="1" x14ac:dyDescent="0.15">
      <c r="B27" s="48" t="s">
        <v>12</v>
      </c>
      <c r="C27" s="51">
        <v>45945</v>
      </c>
      <c r="D27" s="13" t="s">
        <v>7</v>
      </c>
      <c r="E27" s="14" t="s">
        <v>7</v>
      </c>
      <c r="F27" s="19" t="s">
        <v>8</v>
      </c>
      <c r="G27" s="19" t="s">
        <v>8</v>
      </c>
      <c r="H27" s="19" t="s">
        <v>8</v>
      </c>
      <c r="I27" s="23"/>
      <c r="J27" s="17" t="s">
        <v>9</v>
      </c>
      <c r="K27" s="31" t="s">
        <v>9</v>
      </c>
    </row>
    <row r="28" spans="2:16" ht="20" customHeight="1" x14ac:dyDescent="0.15">
      <c r="B28" s="48" t="s">
        <v>13</v>
      </c>
      <c r="C28" s="55">
        <v>45946</v>
      </c>
      <c r="D28" s="13" t="s">
        <v>7</v>
      </c>
      <c r="E28" s="14" t="s">
        <v>7</v>
      </c>
      <c r="F28" s="15" t="s">
        <v>11</v>
      </c>
      <c r="G28" s="15" t="s">
        <v>11</v>
      </c>
      <c r="H28" s="15" t="s">
        <v>11</v>
      </c>
      <c r="I28" s="23"/>
      <c r="J28" s="17" t="s">
        <v>9</v>
      </c>
      <c r="K28" s="31" t="s">
        <v>9</v>
      </c>
    </row>
    <row r="29" spans="2:16" ht="20" customHeight="1" x14ac:dyDescent="0.15">
      <c r="B29" s="48" t="s">
        <v>14</v>
      </c>
      <c r="C29" s="51">
        <v>45947</v>
      </c>
      <c r="D29" s="13" t="s">
        <v>7</v>
      </c>
      <c r="E29" s="14" t="s">
        <v>7</v>
      </c>
      <c r="F29" s="19" t="s">
        <v>8</v>
      </c>
      <c r="G29" s="19" t="s">
        <v>8</v>
      </c>
      <c r="H29" s="19" t="s">
        <v>8</v>
      </c>
      <c r="I29" s="23"/>
      <c r="J29" s="17" t="s">
        <v>9</v>
      </c>
      <c r="K29" s="31" t="s">
        <v>9</v>
      </c>
    </row>
    <row r="30" spans="2:16" ht="20" customHeight="1" x14ac:dyDescent="0.15">
      <c r="B30" s="20" t="s">
        <v>15</v>
      </c>
      <c r="C30" s="52">
        <v>45948</v>
      </c>
      <c r="D30" s="155"/>
      <c r="E30" s="156"/>
      <c r="F30" s="156"/>
      <c r="G30" s="156"/>
      <c r="H30" s="156"/>
      <c r="I30" s="156"/>
      <c r="J30" s="156"/>
      <c r="K30" s="157"/>
    </row>
    <row r="31" spans="2:16" ht="20" customHeight="1" x14ac:dyDescent="0.15">
      <c r="B31" s="20" t="s">
        <v>17</v>
      </c>
      <c r="C31" s="56">
        <v>45949</v>
      </c>
      <c r="D31" s="155"/>
      <c r="E31" s="156"/>
      <c r="F31" s="156"/>
      <c r="G31" s="156"/>
      <c r="H31" s="156"/>
      <c r="I31" s="156"/>
      <c r="J31" s="156"/>
      <c r="K31" s="157"/>
    </row>
    <row r="32" spans="2:16" ht="20" customHeight="1" x14ac:dyDescent="0.15">
      <c r="B32" s="48" t="s">
        <v>6</v>
      </c>
      <c r="C32" s="51">
        <v>45950</v>
      </c>
      <c r="D32" s="158" t="s">
        <v>18</v>
      </c>
      <c r="E32" s="159"/>
      <c r="F32" s="159"/>
      <c r="G32" s="159"/>
      <c r="H32" s="159"/>
      <c r="I32" s="159"/>
      <c r="J32" s="159"/>
      <c r="K32" s="160"/>
    </row>
    <row r="33" spans="2:11" ht="20" customHeight="1" x14ac:dyDescent="0.15">
      <c r="B33" s="48" t="s">
        <v>10</v>
      </c>
      <c r="C33" s="51">
        <v>45951</v>
      </c>
      <c r="D33" s="153"/>
      <c r="E33" s="154"/>
      <c r="F33" s="154"/>
      <c r="G33" s="154"/>
      <c r="H33" s="154"/>
      <c r="I33" s="154"/>
      <c r="J33" s="154"/>
      <c r="K33" s="161"/>
    </row>
    <row r="34" spans="2:11" ht="20" customHeight="1" x14ac:dyDescent="0.15">
      <c r="B34" s="48" t="s">
        <v>12</v>
      </c>
      <c r="C34" s="55">
        <v>45952</v>
      </c>
      <c r="D34" s="153"/>
      <c r="E34" s="154"/>
      <c r="F34" s="154"/>
      <c r="G34" s="154"/>
      <c r="H34" s="154"/>
      <c r="I34" s="154"/>
      <c r="J34" s="154"/>
      <c r="K34" s="161"/>
    </row>
    <row r="35" spans="2:11" ht="20" customHeight="1" x14ac:dyDescent="0.15">
      <c r="B35" s="48" t="s">
        <v>13</v>
      </c>
      <c r="C35" s="51">
        <v>45953</v>
      </c>
      <c r="D35" s="153"/>
      <c r="E35" s="154"/>
      <c r="F35" s="154"/>
      <c r="G35" s="154"/>
      <c r="H35" s="154"/>
      <c r="I35" s="154"/>
      <c r="J35" s="154"/>
      <c r="K35" s="161"/>
    </row>
    <row r="36" spans="2:11" ht="20" customHeight="1" x14ac:dyDescent="0.15">
      <c r="B36" s="48" t="s">
        <v>14</v>
      </c>
      <c r="C36" s="51">
        <v>45954</v>
      </c>
      <c r="D36" s="162"/>
      <c r="E36" s="163"/>
      <c r="F36" s="163"/>
      <c r="G36" s="163"/>
      <c r="H36" s="163"/>
      <c r="I36" s="163"/>
      <c r="J36" s="163"/>
      <c r="K36" s="164"/>
    </row>
    <row r="37" spans="2:11" ht="20" customHeight="1" x14ac:dyDescent="0.15">
      <c r="B37" s="20" t="s">
        <v>15</v>
      </c>
      <c r="C37" s="56">
        <v>45955</v>
      </c>
      <c r="D37" s="155"/>
      <c r="E37" s="156"/>
      <c r="F37" s="156"/>
      <c r="G37" s="156"/>
      <c r="H37" s="156"/>
      <c r="I37" s="156"/>
      <c r="J37" s="156"/>
      <c r="K37" s="157"/>
    </row>
    <row r="38" spans="2:11" ht="20" customHeight="1" x14ac:dyDescent="0.15">
      <c r="B38" s="20" t="s">
        <v>17</v>
      </c>
      <c r="C38" s="52">
        <v>45956</v>
      </c>
      <c r="D38" s="155"/>
      <c r="E38" s="156"/>
      <c r="F38" s="156"/>
      <c r="G38" s="156"/>
      <c r="H38" s="156"/>
      <c r="I38" s="156"/>
      <c r="J38" s="156"/>
      <c r="K38" s="157"/>
    </row>
    <row r="39" spans="2:11" ht="20" customHeight="1" x14ac:dyDescent="0.15">
      <c r="B39" s="48" t="s">
        <v>6</v>
      </c>
      <c r="C39" s="51">
        <v>45957</v>
      </c>
      <c r="D39" s="13" t="s">
        <v>7</v>
      </c>
      <c r="E39" s="14" t="s">
        <v>7</v>
      </c>
      <c r="F39" s="19" t="s">
        <v>8</v>
      </c>
      <c r="G39" s="19" t="s">
        <v>8</v>
      </c>
      <c r="H39" s="19" t="s">
        <v>8</v>
      </c>
      <c r="I39" s="23"/>
      <c r="J39" s="17" t="s">
        <v>9</v>
      </c>
      <c r="K39" s="31" t="s">
        <v>9</v>
      </c>
    </row>
    <row r="40" spans="2:11" ht="20" customHeight="1" x14ac:dyDescent="0.15">
      <c r="B40" s="48" t="s">
        <v>10</v>
      </c>
      <c r="C40" s="55">
        <v>45958</v>
      </c>
      <c r="D40" s="13" t="s">
        <v>7</v>
      </c>
      <c r="E40" s="14" t="s">
        <v>7</v>
      </c>
      <c r="F40" s="15" t="s">
        <v>11</v>
      </c>
      <c r="G40" s="15" t="s">
        <v>11</v>
      </c>
      <c r="H40" s="15" t="s">
        <v>11</v>
      </c>
      <c r="I40" s="23"/>
      <c r="J40" s="17" t="s">
        <v>9</v>
      </c>
      <c r="K40" s="31" t="s">
        <v>9</v>
      </c>
    </row>
    <row r="41" spans="2:11" ht="20" customHeight="1" x14ac:dyDescent="0.15">
      <c r="B41" s="48" t="s">
        <v>12</v>
      </c>
      <c r="C41" s="51">
        <v>45959</v>
      </c>
      <c r="D41" s="13" t="s">
        <v>7</v>
      </c>
      <c r="E41" s="14" t="s">
        <v>7</v>
      </c>
      <c r="F41" s="19" t="s">
        <v>8</v>
      </c>
      <c r="G41" s="19" t="s">
        <v>8</v>
      </c>
      <c r="H41" s="19" t="s">
        <v>8</v>
      </c>
      <c r="I41" s="23"/>
      <c r="J41" s="17" t="s">
        <v>9</v>
      </c>
      <c r="K41" s="31" t="s">
        <v>9</v>
      </c>
    </row>
    <row r="42" spans="2:11" ht="20" customHeight="1" x14ac:dyDescent="0.15">
      <c r="B42" s="48" t="s">
        <v>13</v>
      </c>
      <c r="C42" s="51">
        <v>45960</v>
      </c>
      <c r="D42" s="13" t="s">
        <v>7</v>
      </c>
      <c r="E42" s="14" t="s">
        <v>7</v>
      </c>
      <c r="F42" s="15" t="s">
        <v>11</v>
      </c>
      <c r="G42" s="15" t="s">
        <v>11</v>
      </c>
      <c r="H42" s="15" t="s">
        <v>11</v>
      </c>
      <c r="I42" s="23"/>
      <c r="J42" s="17" t="s">
        <v>9</v>
      </c>
      <c r="K42" s="31" t="s">
        <v>9</v>
      </c>
    </row>
    <row r="43" spans="2:11" ht="20" customHeight="1" x14ac:dyDescent="0.15">
      <c r="B43" s="48" t="s">
        <v>14</v>
      </c>
      <c r="C43" s="55">
        <v>45961</v>
      </c>
      <c r="D43" s="13" t="s">
        <v>7</v>
      </c>
      <c r="E43" s="14" t="s">
        <v>7</v>
      </c>
      <c r="F43" s="19" t="s">
        <v>8</v>
      </c>
      <c r="G43" s="19" t="s">
        <v>8</v>
      </c>
      <c r="H43" s="19" t="s">
        <v>8</v>
      </c>
      <c r="I43" s="23"/>
      <c r="J43" s="17" t="s">
        <v>9</v>
      </c>
      <c r="K43" s="31" t="s">
        <v>9</v>
      </c>
    </row>
    <row r="44" spans="2:11" ht="20" customHeight="1" x14ac:dyDescent="0.15">
      <c r="B44" s="20" t="s">
        <v>15</v>
      </c>
      <c r="C44" s="52">
        <v>45962</v>
      </c>
      <c r="D44" s="155"/>
      <c r="E44" s="156"/>
      <c r="F44" s="156"/>
      <c r="G44" s="156"/>
      <c r="H44" s="156"/>
      <c r="I44" s="156"/>
      <c r="J44" s="156"/>
      <c r="K44" s="157"/>
    </row>
    <row r="45" spans="2:11" ht="20" customHeight="1" x14ac:dyDescent="0.15">
      <c r="B45" s="20" t="s">
        <v>17</v>
      </c>
      <c r="C45" s="52">
        <v>45963</v>
      </c>
      <c r="D45" s="155"/>
      <c r="E45" s="156"/>
      <c r="F45" s="156"/>
      <c r="G45" s="156"/>
      <c r="H45" s="156"/>
      <c r="I45" s="156"/>
      <c r="J45" s="156"/>
      <c r="K45" s="157"/>
    </row>
    <row r="46" spans="2:11" ht="20" customHeight="1" x14ac:dyDescent="0.15">
      <c r="B46" s="48" t="s">
        <v>6</v>
      </c>
      <c r="C46" s="55">
        <v>45964</v>
      </c>
      <c r="D46" s="158" t="s">
        <v>18</v>
      </c>
      <c r="E46" s="159"/>
      <c r="F46" s="159"/>
      <c r="G46" s="159"/>
      <c r="H46" s="159"/>
      <c r="I46" s="159"/>
      <c r="J46" s="159"/>
      <c r="K46" s="160"/>
    </row>
    <row r="47" spans="2:11" ht="20" customHeight="1" x14ac:dyDescent="0.15">
      <c r="B47" s="48" t="s">
        <v>10</v>
      </c>
      <c r="C47" s="51">
        <v>45965</v>
      </c>
      <c r="D47" s="153"/>
      <c r="E47" s="154"/>
      <c r="F47" s="154"/>
      <c r="G47" s="154"/>
      <c r="H47" s="154"/>
      <c r="I47" s="154"/>
      <c r="J47" s="154"/>
      <c r="K47" s="161"/>
    </row>
    <row r="48" spans="2:11" ht="20" customHeight="1" x14ac:dyDescent="0.15">
      <c r="B48" s="48" t="s">
        <v>12</v>
      </c>
      <c r="C48" s="51">
        <v>45966</v>
      </c>
      <c r="D48" s="153"/>
      <c r="E48" s="154"/>
      <c r="F48" s="154"/>
      <c r="G48" s="154"/>
      <c r="H48" s="154"/>
      <c r="I48" s="154"/>
      <c r="J48" s="154"/>
      <c r="K48" s="161"/>
    </row>
    <row r="49" spans="2:11" ht="20" customHeight="1" x14ac:dyDescent="0.15">
      <c r="B49" s="48" t="s">
        <v>13</v>
      </c>
      <c r="C49" s="55">
        <v>45967</v>
      </c>
      <c r="D49" s="153"/>
      <c r="E49" s="154"/>
      <c r="F49" s="154"/>
      <c r="G49" s="154"/>
      <c r="H49" s="154"/>
      <c r="I49" s="154"/>
      <c r="J49" s="154"/>
      <c r="K49" s="161"/>
    </row>
    <row r="50" spans="2:11" ht="20" customHeight="1" x14ac:dyDescent="0.15">
      <c r="B50" s="48" t="s">
        <v>14</v>
      </c>
      <c r="C50" s="51">
        <v>45968</v>
      </c>
      <c r="D50" s="162"/>
      <c r="E50" s="163"/>
      <c r="F50" s="163"/>
      <c r="G50" s="163"/>
      <c r="H50" s="163"/>
      <c r="I50" s="163"/>
      <c r="J50" s="163"/>
      <c r="K50" s="164"/>
    </row>
    <row r="51" spans="2:11" ht="20" customHeight="1" x14ac:dyDescent="0.15">
      <c r="B51" s="20" t="s">
        <v>15</v>
      </c>
      <c r="C51" s="52">
        <v>45969</v>
      </c>
      <c r="D51" s="155"/>
      <c r="E51" s="156"/>
      <c r="F51" s="156"/>
      <c r="G51" s="156"/>
      <c r="H51" s="156"/>
      <c r="I51" s="156"/>
      <c r="J51" s="156"/>
      <c r="K51" s="157"/>
    </row>
    <row r="52" spans="2:11" ht="20" customHeight="1" x14ac:dyDescent="0.15">
      <c r="B52" s="20" t="s">
        <v>17</v>
      </c>
      <c r="C52" s="56">
        <v>45970</v>
      </c>
      <c r="D52" s="155"/>
      <c r="E52" s="156"/>
      <c r="F52" s="156"/>
      <c r="G52" s="156"/>
      <c r="H52" s="156"/>
      <c r="I52" s="156"/>
      <c r="J52" s="156"/>
      <c r="K52" s="157"/>
    </row>
    <row r="53" spans="2:11" ht="20" customHeight="1" x14ac:dyDescent="0.15">
      <c r="B53" s="48" t="s">
        <v>6</v>
      </c>
      <c r="C53" s="51">
        <v>45971</v>
      </c>
      <c r="D53" s="25" t="s">
        <v>16</v>
      </c>
      <c r="E53" s="4" t="s">
        <v>16</v>
      </c>
      <c r="F53" s="19" t="s">
        <v>8</v>
      </c>
      <c r="G53" s="19" t="s">
        <v>8</v>
      </c>
      <c r="H53" s="19" t="s">
        <v>8</v>
      </c>
      <c r="I53" s="46"/>
      <c r="J53" s="17" t="s">
        <v>9</v>
      </c>
      <c r="K53" s="31" t="s">
        <v>9</v>
      </c>
    </row>
    <row r="54" spans="2:11" ht="20" customHeight="1" x14ac:dyDescent="0.15">
      <c r="B54" s="48" t="s">
        <v>10</v>
      </c>
      <c r="C54" s="51">
        <v>45972</v>
      </c>
      <c r="D54" s="25" t="s">
        <v>16</v>
      </c>
      <c r="E54" s="4" t="s">
        <v>16</v>
      </c>
      <c r="F54" s="15" t="s">
        <v>11</v>
      </c>
      <c r="G54" s="15" t="s">
        <v>11</v>
      </c>
      <c r="H54" s="15" t="s">
        <v>11</v>
      </c>
      <c r="I54" s="46"/>
      <c r="J54" s="17" t="s">
        <v>9</v>
      </c>
      <c r="K54" s="31" t="s">
        <v>9</v>
      </c>
    </row>
    <row r="55" spans="2:11" ht="20" customHeight="1" x14ac:dyDescent="0.15">
      <c r="B55" s="48" t="s">
        <v>12</v>
      </c>
      <c r="C55" s="55">
        <v>45973</v>
      </c>
      <c r="D55" s="13" t="s">
        <v>7</v>
      </c>
      <c r="E55" s="14" t="s">
        <v>7</v>
      </c>
      <c r="F55" s="19" t="s">
        <v>8</v>
      </c>
      <c r="G55" s="19" t="s">
        <v>8</v>
      </c>
      <c r="H55" s="19" t="s">
        <v>8</v>
      </c>
      <c r="I55" s="46"/>
      <c r="J55" s="17" t="s">
        <v>9</v>
      </c>
      <c r="K55" s="31" t="s">
        <v>9</v>
      </c>
    </row>
    <row r="56" spans="2:11" ht="20" customHeight="1" x14ac:dyDescent="0.15">
      <c r="B56" s="48" t="s">
        <v>13</v>
      </c>
      <c r="C56" s="51">
        <v>45974</v>
      </c>
      <c r="D56" s="25" t="s">
        <v>16</v>
      </c>
      <c r="E56" s="4" t="s">
        <v>16</v>
      </c>
      <c r="F56" s="15" t="s">
        <v>11</v>
      </c>
      <c r="G56" s="15" t="s">
        <v>11</v>
      </c>
      <c r="H56" s="15" t="s">
        <v>11</v>
      </c>
      <c r="I56" s="46"/>
      <c r="J56" s="17" t="s">
        <v>9</v>
      </c>
      <c r="K56" s="31" t="s">
        <v>9</v>
      </c>
    </row>
    <row r="57" spans="2:11" ht="20" customHeight="1" x14ac:dyDescent="0.15">
      <c r="B57" s="48" t="s">
        <v>14</v>
      </c>
      <c r="C57" s="51">
        <v>45975</v>
      </c>
      <c r="D57" s="13" t="s">
        <v>7</v>
      </c>
      <c r="E57" s="14" t="s">
        <v>7</v>
      </c>
      <c r="F57" s="19" t="s">
        <v>8</v>
      </c>
      <c r="G57" s="19" t="s">
        <v>8</v>
      </c>
      <c r="H57" s="19" t="s">
        <v>8</v>
      </c>
      <c r="I57" s="23"/>
      <c r="J57" s="17" t="s">
        <v>9</v>
      </c>
      <c r="K57" s="31" t="s">
        <v>9</v>
      </c>
    </row>
    <row r="58" spans="2:11" ht="20" customHeight="1" x14ac:dyDescent="0.15">
      <c r="B58" s="20" t="s">
        <v>15</v>
      </c>
      <c r="C58" s="56">
        <v>45976</v>
      </c>
      <c r="D58" s="155"/>
      <c r="E58" s="156"/>
      <c r="F58" s="156"/>
      <c r="G58" s="156"/>
      <c r="H58" s="156"/>
      <c r="I58" s="156"/>
      <c r="J58" s="156"/>
      <c r="K58" s="157"/>
    </row>
    <row r="59" spans="2:11" ht="20" customHeight="1" x14ac:dyDescent="0.15">
      <c r="B59" s="20" t="s">
        <v>17</v>
      </c>
      <c r="C59" s="52">
        <v>45977</v>
      </c>
      <c r="D59" s="155"/>
      <c r="E59" s="156"/>
      <c r="F59" s="156"/>
      <c r="G59" s="156"/>
      <c r="H59" s="156"/>
      <c r="I59" s="156"/>
      <c r="J59" s="156"/>
      <c r="K59" s="157"/>
    </row>
    <row r="60" spans="2:11" ht="20" customHeight="1" x14ac:dyDescent="0.15">
      <c r="B60" s="48" t="s">
        <v>6</v>
      </c>
      <c r="C60" s="51">
        <v>45978</v>
      </c>
      <c r="D60" s="158" t="s">
        <v>18</v>
      </c>
      <c r="E60" s="159"/>
      <c r="F60" s="159"/>
      <c r="G60" s="159"/>
      <c r="H60" s="159"/>
      <c r="I60" s="159"/>
      <c r="J60" s="159"/>
      <c r="K60" s="160"/>
    </row>
    <row r="61" spans="2:11" ht="20" customHeight="1" x14ac:dyDescent="0.15">
      <c r="B61" s="48" t="s">
        <v>10</v>
      </c>
      <c r="C61" s="55">
        <v>45979</v>
      </c>
      <c r="D61" s="153"/>
      <c r="E61" s="154"/>
      <c r="F61" s="154"/>
      <c r="G61" s="154"/>
      <c r="H61" s="154"/>
      <c r="I61" s="154"/>
      <c r="J61" s="154"/>
      <c r="K61" s="161"/>
    </row>
    <row r="62" spans="2:11" ht="20" customHeight="1" x14ac:dyDescent="0.15">
      <c r="B62" s="48" t="s">
        <v>12</v>
      </c>
      <c r="C62" s="51">
        <v>45980</v>
      </c>
      <c r="D62" s="153"/>
      <c r="E62" s="154"/>
      <c r="F62" s="154"/>
      <c r="G62" s="154"/>
      <c r="H62" s="154"/>
      <c r="I62" s="154"/>
      <c r="J62" s="154"/>
      <c r="K62" s="161"/>
    </row>
    <row r="63" spans="2:11" ht="20" customHeight="1" x14ac:dyDescent="0.15">
      <c r="B63" s="48" t="s">
        <v>13</v>
      </c>
      <c r="C63" s="51">
        <v>45981</v>
      </c>
      <c r="D63" s="153"/>
      <c r="E63" s="154"/>
      <c r="F63" s="154"/>
      <c r="G63" s="154"/>
      <c r="H63" s="154"/>
      <c r="I63" s="154"/>
      <c r="J63" s="154"/>
      <c r="K63" s="161"/>
    </row>
    <row r="64" spans="2:11" ht="20" customHeight="1" x14ac:dyDescent="0.15">
      <c r="B64" s="48" t="s">
        <v>14</v>
      </c>
      <c r="C64" s="55">
        <v>45982</v>
      </c>
      <c r="D64" s="162"/>
      <c r="E64" s="163"/>
      <c r="F64" s="163"/>
      <c r="G64" s="163"/>
      <c r="H64" s="163"/>
      <c r="I64" s="163"/>
      <c r="J64" s="163"/>
      <c r="K64" s="164"/>
    </row>
    <row r="65" spans="2:11" ht="20" customHeight="1" x14ac:dyDescent="0.15">
      <c r="B65" s="20" t="s">
        <v>15</v>
      </c>
      <c r="C65" s="52">
        <v>45983</v>
      </c>
      <c r="D65" s="155"/>
      <c r="E65" s="156"/>
      <c r="F65" s="156"/>
      <c r="G65" s="156"/>
      <c r="H65" s="156"/>
      <c r="I65" s="156"/>
      <c r="J65" s="156"/>
      <c r="K65" s="157"/>
    </row>
    <row r="66" spans="2:11" ht="20" customHeight="1" x14ac:dyDescent="0.15">
      <c r="B66" s="20" t="s">
        <v>17</v>
      </c>
      <c r="C66" s="52">
        <v>45984</v>
      </c>
      <c r="D66" s="155"/>
      <c r="E66" s="156"/>
      <c r="F66" s="156"/>
      <c r="G66" s="156"/>
      <c r="H66" s="156"/>
      <c r="I66" s="156"/>
      <c r="J66" s="156"/>
      <c r="K66" s="157"/>
    </row>
    <row r="67" spans="2:11" ht="20" customHeight="1" x14ac:dyDescent="0.15">
      <c r="B67" s="48" t="s">
        <v>6</v>
      </c>
      <c r="C67" s="55">
        <v>45985</v>
      </c>
      <c r="D67" s="3" t="s">
        <v>55</v>
      </c>
      <c r="E67" s="3" t="s">
        <v>55</v>
      </c>
      <c r="F67" s="19" t="s">
        <v>8</v>
      </c>
      <c r="G67" s="19" t="s">
        <v>8</v>
      </c>
      <c r="H67" s="19" t="s">
        <v>8</v>
      </c>
      <c r="I67" s="46"/>
      <c r="J67" s="17" t="s">
        <v>9</v>
      </c>
      <c r="K67" s="31" t="s">
        <v>9</v>
      </c>
    </row>
    <row r="68" spans="2:11" ht="20" customHeight="1" x14ac:dyDescent="0.15">
      <c r="B68" s="48" t="s">
        <v>10</v>
      </c>
      <c r="C68" s="51">
        <v>45986</v>
      </c>
      <c r="D68" s="25" t="s">
        <v>16</v>
      </c>
      <c r="E68" s="4" t="s">
        <v>16</v>
      </c>
      <c r="F68" s="15" t="s">
        <v>11</v>
      </c>
      <c r="G68" s="15" t="s">
        <v>11</v>
      </c>
      <c r="H68" s="15" t="s">
        <v>11</v>
      </c>
      <c r="I68" s="46"/>
      <c r="J68" s="17" t="s">
        <v>9</v>
      </c>
      <c r="K68" s="31" t="s">
        <v>9</v>
      </c>
    </row>
    <row r="69" spans="2:11" ht="20" customHeight="1" x14ac:dyDescent="0.15">
      <c r="B69" s="48" t="s">
        <v>12</v>
      </c>
      <c r="C69" s="51">
        <v>45987</v>
      </c>
      <c r="D69" s="13" t="s">
        <v>7</v>
      </c>
      <c r="E69" s="14" t="s">
        <v>7</v>
      </c>
      <c r="F69" s="3" t="s">
        <v>55</v>
      </c>
      <c r="G69" s="3" t="s">
        <v>55</v>
      </c>
      <c r="H69" s="3" t="s">
        <v>55</v>
      </c>
      <c r="J69" s="17" t="s">
        <v>9</v>
      </c>
      <c r="K69" s="31" t="s">
        <v>9</v>
      </c>
    </row>
    <row r="70" spans="2:11" ht="20" customHeight="1" x14ac:dyDescent="0.15">
      <c r="B70" s="48" t="s">
        <v>13</v>
      </c>
      <c r="C70" s="55">
        <v>45988</v>
      </c>
      <c r="D70" s="25" t="s">
        <v>16</v>
      </c>
      <c r="E70" s="4" t="s">
        <v>16</v>
      </c>
      <c r="F70" s="15" t="s">
        <v>11</v>
      </c>
      <c r="G70" s="15" t="s">
        <v>11</v>
      </c>
      <c r="H70" s="15" t="s">
        <v>11</v>
      </c>
      <c r="I70" s="46"/>
      <c r="J70" s="17" t="s">
        <v>9</v>
      </c>
      <c r="K70" s="31" t="s">
        <v>9</v>
      </c>
    </row>
    <row r="71" spans="2:11" ht="20" customHeight="1" x14ac:dyDescent="0.15">
      <c r="B71" s="48" t="s">
        <v>14</v>
      </c>
      <c r="C71" s="51">
        <v>45989</v>
      </c>
      <c r="D71" s="13" t="s">
        <v>7</v>
      </c>
      <c r="E71" s="14" t="s">
        <v>7</v>
      </c>
      <c r="F71" s="4" t="s">
        <v>16</v>
      </c>
      <c r="G71" s="4" t="s">
        <v>16</v>
      </c>
      <c r="H71" s="23"/>
      <c r="I71" s="45" t="s">
        <v>9</v>
      </c>
      <c r="J71" s="17" t="s">
        <v>9</v>
      </c>
      <c r="K71" s="31" t="s">
        <v>9</v>
      </c>
    </row>
    <row r="72" spans="2:11" ht="20" customHeight="1" x14ac:dyDescent="0.15">
      <c r="B72" s="20" t="s">
        <v>15</v>
      </c>
      <c r="C72" s="52">
        <v>45990</v>
      </c>
      <c r="D72" s="155"/>
      <c r="E72" s="156"/>
      <c r="F72" s="156"/>
      <c r="G72" s="156"/>
      <c r="H72" s="156"/>
      <c r="I72" s="156"/>
      <c r="J72" s="156"/>
      <c r="K72" s="157"/>
    </row>
    <row r="73" spans="2:11" ht="20" customHeight="1" x14ac:dyDescent="0.15">
      <c r="B73" s="20" t="s">
        <v>17</v>
      </c>
      <c r="C73" s="56">
        <v>45991</v>
      </c>
      <c r="D73" s="155"/>
      <c r="E73" s="156"/>
      <c r="F73" s="156"/>
      <c r="G73" s="156"/>
      <c r="H73" s="156"/>
      <c r="I73" s="156"/>
      <c r="J73" s="156"/>
      <c r="K73" s="157"/>
    </row>
    <row r="74" spans="2:11" ht="20" customHeight="1" x14ac:dyDescent="0.15">
      <c r="B74" s="48" t="s">
        <v>6</v>
      </c>
      <c r="C74" s="51">
        <v>45992</v>
      </c>
      <c r="D74" s="206" t="s">
        <v>18</v>
      </c>
      <c r="E74" s="207"/>
      <c r="F74" s="207"/>
      <c r="G74" s="207"/>
      <c r="H74" s="207"/>
      <c r="I74" s="207"/>
      <c r="J74" s="207"/>
      <c r="K74" s="208"/>
    </row>
    <row r="75" spans="2:11" ht="20" customHeight="1" x14ac:dyDescent="0.15">
      <c r="B75" s="48" t="s">
        <v>10</v>
      </c>
      <c r="C75" s="51">
        <v>45993</v>
      </c>
      <c r="D75" s="209"/>
      <c r="E75" s="210"/>
      <c r="F75" s="210"/>
      <c r="G75" s="210"/>
      <c r="H75" s="210"/>
      <c r="I75" s="210"/>
      <c r="J75" s="210"/>
      <c r="K75" s="211"/>
    </row>
    <row r="76" spans="2:11" ht="20" customHeight="1" x14ac:dyDescent="0.15">
      <c r="B76" s="48" t="s">
        <v>12</v>
      </c>
      <c r="C76" s="55">
        <v>45994</v>
      </c>
      <c r="D76" s="209"/>
      <c r="E76" s="210"/>
      <c r="F76" s="210"/>
      <c r="G76" s="210"/>
      <c r="H76" s="210"/>
      <c r="I76" s="210"/>
      <c r="J76" s="210"/>
      <c r="K76" s="211"/>
    </row>
    <row r="77" spans="2:11" ht="20" customHeight="1" x14ac:dyDescent="0.15">
      <c r="B77" s="48" t="s">
        <v>13</v>
      </c>
      <c r="C77" s="51">
        <v>45995</v>
      </c>
      <c r="D77" s="209"/>
      <c r="E77" s="210"/>
      <c r="F77" s="210"/>
      <c r="G77" s="210"/>
      <c r="H77" s="210"/>
      <c r="I77" s="210"/>
      <c r="J77" s="210"/>
      <c r="K77" s="211"/>
    </row>
    <row r="78" spans="2:11" ht="20" customHeight="1" x14ac:dyDescent="0.15">
      <c r="B78" s="48" t="s">
        <v>14</v>
      </c>
      <c r="C78" s="51">
        <v>45996</v>
      </c>
      <c r="D78" s="212"/>
      <c r="E78" s="213"/>
      <c r="F78" s="213"/>
      <c r="G78" s="213"/>
      <c r="H78" s="213"/>
      <c r="I78" s="213"/>
      <c r="J78" s="213"/>
      <c r="K78" s="214"/>
    </row>
    <row r="79" spans="2:11" ht="20" customHeight="1" x14ac:dyDescent="0.15">
      <c r="B79" s="20" t="s">
        <v>15</v>
      </c>
      <c r="C79" s="56">
        <v>45997</v>
      </c>
      <c r="D79" s="155"/>
      <c r="E79" s="156"/>
      <c r="F79" s="156"/>
      <c r="G79" s="156"/>
      <c r="H79" s="156"/>
      <c r="I79" s="156"/>
      <c r="J79" s="156"/>
      <c r="K79" s="157"/>
    </row>
    <row r="80" spans="2:11" ht="20" customHeight="1" x14ac:dyDescent="0.15">
      <c r="B80" s="20" t="s">
        <v>17</v>
      </c>
      <c r="C80" s="52">
        <v>45998</v>
      </c>
      <c r="D80" s="155"/>
      <c r="E80" s="156"/>
      <c r="F80" s="156"/>
      <c r="G80" s="156"/>
      <c r="H80" s="156"/>
      <c r="I80" s="156"/>
      <c r="J80" s="156"/>
      <c r="K80" s="157"/>
    </row>
    <row r="81" spans="2:11" ht="20" customHeight="1" x14ac:dyDescent="0.15">
      <c r="B81" s="20" t="s">
        <v>6</v>
      </c>
      <c r="C81" s="52">
        <v>45999</v>
      </c>
      <c r="D81" s="155"/>
      <c r="E81" s="156"/>
      <c r="F81" s="156"/>
      <c r="G81" s="156"/>
      <c r="H81" s="156"/>
      <c r="I81" s="156"/>
      <c r="J81" s="156"/>
      <c r="K81" s="157"/>
    </row>
    <row r="82" spans="2:11" ht="20" customHeight="1" x14ac:dyDescent="0.15">
      <c r="B82" s="48" t="s">
        <v>10</v>
      </c>
      <c r="C82" s="55">
        <v>46000</v>
      </c>
      <c r="D82" s="25" t="s">
        <v>16</v>
      </c>
      <c r="E82" s="4" t="s">
        <v>16</v>
      </c>
      <c r="F82" s="3" t="s">
        <v>55</v>
      </c>
      <c r="G82" s="3" t="s">
        <v>55</v>
      </c>
      <c r="H82" s="3" t="s">
        <v>55</v>
      </c>
      <c r="I82" s="23"/>
      <c r="J82" s="17" t="s">
        <v>9</v>
      </c>
      <c r="K82" s="31" t="s">
        <v>9</v>
      </c>
    </row>
    <row r="83" spans="2:11" ht="20" customHeight="1" x14ac:dyDescent="0.15">
      <c r="B83" s="48" t="s">
        <v>12</v>
      </c>
      <c r="C83" s="51">
        <v>46001</v>
      </c>
      <c r="D83" s="3" t="s">
        <v>55</v>
      </c>
      <c r="E83" s="3" t="s">
        <v>55</v>
      </c>
      <c r="F83" s="3" t="s">
        <v>55</v>
      </c>
      <c r="G83" s="15" t="s">
        <v>11</v>
      </c>
      <c r="H83" s="15" t="s">
        <v>11</v>
      </c>
      <c r="J83" s="17" t="s">
        <v>9</v>
      </c>
      <c r="K83" s="31" t="s">
        <v>9</v>
      </c>
    </row>
    <row r="84" spans="2:11" ht="20" customHeight="1" x14ac:dyDescent="0.15">
      <c r="B84" s="48" t="s">
        <v>13</v>
      </c>
      <c r="C84" s="51">
        <v>46002</v>
      </c>
      <c r="D84" s="13" t="s">
        <v>7</v>
      </c>
      <c r="E84" s="14" t="s">
        <v>7</v>
      </c>
      <c r="F84" s="3" t="s">
        <v>55</v>
      </c>
      <c r="G84" s="3" t="s">
        <v>55</v>
      </c>
      <c r="H84" s="3" t="s">
        <v>55</v>
      </c>
      <c r="I84" s="23"/>
      <c r="J84" s="91"/>
      <c r="K84" s="18"/>
    </row>
    <row r="85" spans="2:11" ht="20" customHeight="1" x14ac:dyDescent="0.15">
      <c r="B85" s="48" t="s">
        <v>14</v>
      </c>
      <c r="C85" s="55">
        <v>46003</v>
      </c>
      <c r="D85" s="32"/>
      <c r="F85" s="16"/>
      <c r="G85" s="16"/>
      <c r="I85" s="23"/>
      <c r="J85" s="91"/>
      <c r="K85" s="18"/>
    </row>
    <row r="86" spans="2:11" ht="20" customHeight="1" x14ac:dyDescent="0.15">
      <c r="B86" s="20" t="s">
        <v>15</v>
      </c>
      <c r="C86" s="52">
        <v>46004</v>
      </c>
      <c r="D86" s="155"/>
      <c r="E86" s="156"/>
      <c r="F86" s="156"/>
      <c r="G86" s="156"/>
      <c r="H86" s="156"/>
      <c r="I86" s="156"/>
      <c r="J86" s="156"/>
      <c r="K86" s="157"/>
    </row>
    <row r="87" spans="2:11" ht="20" customHeight="1" thickBot="1" x14ac:dyDescent="0.2">
      <c r="B87" s="62" t="s">
        <v>17</v>
      </c>
      <c r="C87" s="63">
        <v>46005</v>
      </c>
      <c r="D87" s="171"/>
      <c r="E87" s="172"/>
      <c r="F87" s="172"/>
      <c r="G87" s="172"/>
      <c r="H87" s="172"/>
      <c r="I87" s="172"/>
      <c r="J87" s="172"/>
      <c r="K87" s="173"/>
    </row>
    <row r="88" spans="2:11" ht="20" customHeight="1" x14ac:dyDescent="0.15">
      <c r="B88" s="165" t="s">
        <v>51</v>
      </c>
      <c r="C88" s="166"/>
      <c r="D88" s="166"/>
      <c r="E88" s="166"/>
      <c r="F88" s="166"/>
      <c r="G88" s="166"/>
      <c r="H88" s="166"/>
      <c r="I88" s="166"/>
      <c r="J88" s="166"/>
      <c r="K88" s="167"/>
    </row>
    <row r="89" spans="2:11" ht="20" customHeight="1" thickBot="1" x14ac:dyDescent="0.2">
      <c r="B89" s="168"/>
      <c r="C89" s="169"/>
      <c r="D89" s="169"/>
      <c r="E89" s="169"/>
      <c r="F89" s="169"/>
      <c r="G89" s="169"/>
      <c r="H89" s="169"/>
      <c r="I89" s="169"/>
      <c r="J89" s="169"/>
      <c r="K89" s="170"/>
    </row>
    <row r="90" spans="2:11" ht="20" customHeight="1" x14ac:dyDescent="0.15">
      <c r="B90" s="48" t="s">
        <v>12</v>
      </c>
      <c r="C90" s="51">
        <v>46029</v>
      </c>
      <c r="D90" s="177" t="s">
        <v>18</v>
      </c>
      <c r="E90" s="178"/>
      <c r="F90" s="178"/>
      <c r="G90" s="178"/>
      <c r="H90" s="178"/>
      <c r="I90" s="178"/>
      <c r="J90" s="178"/>
      <c r="K90" s="179"/>
    </row>
    <row r="91" spans="2:11" ht="20" customHeight="1" x14ac:dyDescent="0.15">
      <c r="B91" s="48" t="s">
        <v>13</v>
      </c>
      <c r="C91" s="51">
        <v>46030</v>
      </c>
      <c r="D91" s="177"/>
      <c r="E91" s="178"/>
      <c r="F91" s="178"/>
      <c r="G91" s="178"/>
      <c r="H91" s="178"/>
      <c r="I91" s="178"/>
      <c r="J91" s="178"/>
      <c r="K91" s="179"/>
    </row>
    <row r="92" spans="2:11" ht="20" customHeight="1" x14ac:dyDescent="0.15">
      <c r="B92" s="48" t="s">
        <v>14</v>
      </c>
      <c r="C92" s="51">
        <v>46031</v>
      </c>
      <c r="D92" s="177"/>
      <c r="E92" s="178"/>
      <c r="F92" s="178"/>
      <c r="G92" s="178"/>
      <c r="H92" s="178"/>
      <c r="I92" s="178"/>
      <c r="J92" s="178"/>
      <c r="K92" s="179"/>
    </row>
    <row r="93" spans="2:11" ht="20" customHeight="1" x14ac:dyDescent="0.15">
      <c r="B93" s="20" t="s">
        <v>15</v>
      </c>
      <c r="C93" s="52">
        <v>46032</v>
      </c>
      <c r="D93" s="155"/>
      <c r="E93" s="156"/>
      <c r="F93" s="156"/>
      <c r="G93" s="156"/>
      <c r="H93" s="156"/>
      <c r="I93" s="156"/>
      <c r="J93" s="156"/>
      <c r="K93" s="157"/>
    </row>
    <row r="94" spans="2:11" ht="20" customHeight="1" x14ac:dyDescent="0.15">
      <c r="B94" s="20" t="s">
        <v>17</v>
      </c>
      <c r="C94" s="52">
        <v>46033</v>
      </c>
      <c r="D94" s="155"/>
      <c r="E94" s="156"/>
      <c r="F94" s="156"/>
      <c r="G94" s="156"/>
      <c r="H94" s="156"/>
      <c r="I94" s="156"/>
      <c r="J94" s="156"/>
      <c r="K94" s="157"/>
    </row>
    <row r="95" spans="2:11" ht="20" customHeight="1" x14ac:dyDescent="0.15">
      <c r="B95" s="48" t="s">
        <v>6</v>
      </c>
      <c r="C95" s="51">
        <v>46034</v>
      </c>
      <c r="D95" s="177" t="s">
        <v>18</v>
      </c>
      <c r="E95" s="178"/>
      <c r="F95" s="178"/>
      <c r="G95" s="178"/>
      <c r="H95" s="178"/>
      <c r="I95" s="178"/>
      <c r="J95" s="178"/>
      <c r="K95" s="179"/>
    </row>
    <row r="96" spans="2:11" ht="20" customHeight="1" x14ac:dyDescent="0.15">
      <c r="B96" s="48" t="s">
        <v>10</v>
      </c>
      <c r="C96" s="51">
        <v>46035</v>
      </c>
      <c r="D96" s="177"/>
      <c r="E96" s="178"/>
      <c r="F96" s="178"/>
      <c r="G96" s="178"/>
      <c r="H96" s="178"/>
      <c r="I96" s="178"/>
      <c r="J96" s="178"/>
      <c r="K96" s="179"/>
    </row>
    <row r="97" spans="2:11" ht="20" customHeight="1" x14ac:dyDescent="0.15">
      <c r="B97" s="48" t="s">
        <v>12</v>
      </c>
      <c r="C97" s="51">
        <v>46036</v>
      </c>
      <c r="D97" s="177"/>
      <c r="E97" s="178"/>
      <c r="F97" s="178"/>
      <c r="G97" s="178"/>
      <c r="H97" s="178"/>
      <c r="I97" s="178"/>
      <c r="J97" s="178"/>
      <c r="K97" s="179"/>
    </row>
    <row r="98" spans="2:11" ht="20" customHeight="1" x14ac:dyDescent="0.15">
      <c r="B98" s="48" t="s">
        <v>13</v>
      </c>
      <c r="C98" s="51">
        <v>46037</v>
      </c>
      <c r="D98" s="177"/>
      <c r="E98" s="178"/>
      <c r="F98" s="178"/>
      <c r="G98" s="178"/>
      <c r="H98" s="178"/>
      <c r="I98" s="178"/>
      <c r="J98" s="178"/>
      <c r="K98" s="179"/>
    </row>
    <row r="99" spans="2:11" ht="20" customHeight="1" thickBot="1" x14ac:dyDescent="0.2">
      <c r="B99" s="48" t="s">
        <v>14</v>
      </c>
      <c r="C99" s="51">
        <v>46038</v>
      </c>
      <c r="D99" s="222"/>
      <c r="E99" s="223"/>
      <c r="F99" s="223"/>
      <c r="G99" s="223"/>
      <c r="H99" s="223"/>
      <c r="I99" s="223"/>
      <c r="J99" s="223"/>
      <c r="K99" s="224"/>
    </row>
    <row r="100" spans="2:11" ht="20" customHeight="1" x14ac:dyDescent="0.15">
      <c r="B100" s="165" t="s">
        <v>54</v>
      </c>
      <c r="C100" s="166"/>
      <c r="D100" s="220"/>
      <c r="E100" s="220"/>
      <c r="F100" s="220"/>
      <c r="G100" s="220"/>
      <c r="H100" s="220"/>
      <c r="I100" s="220"/>
      <c r="J100" s="220"/>
      <c r="K100" s="221"/>
    </row>
    <row r="101" spans="2:11" ht="20" customHeight="1" thickBot="1" x14ac:dyDescent="0.2">
      <c r="B101" s="168"/>
      <c r="C101" s="169"/>
      <c r="D101" s="169"/>
      <c r="E101" s="169"/>
      <c r="F101" s="169"/>
      <c r="G101" s="169"/>
      <c r="H101" s="169"/>
      <c r="I101" s="169"/>
      <c r="J101" s="169"/>
      <c r="K101" s="170"/>
    </row>
    <row r="102" spans="2:11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2:11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2:11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2:11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2:11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2:11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2:11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2:11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2:11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2:11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2:11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2:11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2:11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2:11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2:11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2:11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2:11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2:11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2:11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2:11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2:11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2:11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2:11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2:11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2:11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2:11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2:11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2:11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2:11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2:11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2:11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2:11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2:11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2:11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2:11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2:11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2:11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2:11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2:11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2:11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2:11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2:11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2:11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2:11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2:11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2:11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2:11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2:11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2:11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2:11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2:11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2:11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2:11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2:11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2:11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2:11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2:11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2:11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2:11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2:11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2:11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2:11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2:11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2:11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2:11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2:11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2:11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2:11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2:11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2:11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2:11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2:11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2:11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2:11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2:11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2:11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2:11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2:11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2:11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2:11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2:11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2:11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2:11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2:11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2:11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2:11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2:11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2:11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2:11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2:11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2:11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2:11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2:11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2:11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2:11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2:11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2:11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2:11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2:11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2:11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2:11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2:11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2:11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2:11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2:11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2:11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2:11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2:11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2:11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2:11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2:11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2:11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2:11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2:11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2:11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2:11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2:11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2:11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2:11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2:11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2:11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2:11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2:11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2:11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2:11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2:11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2:11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2:11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2:11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2:11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2:11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2:11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2:11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2:11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2:11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2:11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2:11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2:11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2:11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2:11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2:11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2:11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2:11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2:11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2:11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2:11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2:11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2:11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2:11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2:11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2:11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2:11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2:11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2:11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2:11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2:11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2:11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2:11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2:11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2:11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2:11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2:11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2:11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2:11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2:11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2:11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2:11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2:11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2:11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2:11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2:11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2:11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2:11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2:11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2:11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2:11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2:11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2:11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2:11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2:11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2:11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2:11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2:11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2:11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2:11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2:11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2:11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2:11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2:11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2:11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2:11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2:11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2:11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2:11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2:11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2:11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2:11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2:11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2:11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2:11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2:11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2:11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2:11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2:11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2:11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2:11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2:11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2:11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2:11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2:11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2:11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2:11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2:11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2:11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2:11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2:11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2:11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2:11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2:11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2:11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2:11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2:11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2:11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2:11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2:11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2:11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2:11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2:11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2:11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2:11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2:11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2:11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2:11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2:11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2:11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2:11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2:11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2:11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2:11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2:11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2:11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2:11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2:11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2:11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2:11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2:11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2:11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2:11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2:11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2:11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2:11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2:11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2:11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2:11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2:11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2:11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2:11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2:11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2:11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2:11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2:11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2:11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2:11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2:11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2:11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2:11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2:11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2:11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2:11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2:11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2:11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2:11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2:11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2:11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2:11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2:11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2:11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2:11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2:11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2:11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2:11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2:11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2:11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2:11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2:11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2:11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2:11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2:11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2:11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2:11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2:11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2:11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2:11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2:11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2:11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2:11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2:11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2:11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2:11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2:11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2:11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2:11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2:11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2:11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2:11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2:11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2:11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2:11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2:11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2:11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2:11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2:11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2:11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2:11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2:11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2:11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2:11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2:11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2:11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2:11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2:11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2:11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2:11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2:11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2:11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2:11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2:11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2:11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2:11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2:11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2:11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2:11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2:11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2:11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2:11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2:11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2:11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2:11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2:11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2:11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2:11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2:11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2:11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2:11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2:11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2:11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2:11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2:11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2:11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2:11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2:11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2:11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2:11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2:11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2:11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2:11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2:11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2:11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2:11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2:11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2:11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2:11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2:11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2:11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2:11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2:11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2:11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2:11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2:11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2:11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2:11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2:11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2:11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2:11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2:11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2:11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2:11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2:11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2:11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2:11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2:11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2:11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2:11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2:11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2:11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2:11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2:11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2:11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2:11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2:11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2:11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2:11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2:11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2:11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2:11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2:11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2:11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2:11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2:11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2:11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2:11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2:11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2:11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2:11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2:11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2:11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2:11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2:11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2:11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2:11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2:11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2:11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2:11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2:11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2:11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2:11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2:11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2:11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2:11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2:11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2:11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2:11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2:11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2:11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2:11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2:11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2:11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2:11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2:11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2:11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2:11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2:11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2:11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2:11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2:11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2:11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2:11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2:11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2:11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2:11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2:11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2:11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2:11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2:11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2:11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2:11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2:11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2:11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2:11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2:11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2:11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2:11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2:11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2:11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2:11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2:11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2:11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2:11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2:11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2:11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2:11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2:11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2:11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2:11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2:11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2:11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2:11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2:11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2:11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2:11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2:11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2:11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2:11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2:11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2:11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2:11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2:11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2:11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2:11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2:11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2:11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2:11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2:11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2:11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2:11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2:11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2:11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2:11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2:11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2:11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2:11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2:11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2:11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2:11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2:11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2:11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2:11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2:11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2:11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2:11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2:11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2:11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2:11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2:11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2:11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2:11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2:11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2:11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2:11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2:11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2:11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2:11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2:11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2:11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2:11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2:11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2:11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2:11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2:11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2:11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2:11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2:11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2:11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2:11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2:11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2:11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2:11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2:11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2:11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2:11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2:11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2:11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2:11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2:11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2:11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2:11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2:11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2:11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2:11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2:11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2:11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2:11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2:11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2:11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2:11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2:11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2:11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2:11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2:11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2:11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2:11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2:11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2:11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2:11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2:11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2:11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2:11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2:11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2:11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2:11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2:11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2:11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2:11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2:11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2:11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2:11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2:11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2:11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2:11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2:11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2:11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2:11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2:11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2:11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2:11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2:11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2:11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2:11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2:11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2:11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2:11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2:11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2:11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2:11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2:11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2:11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2:11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2:11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2:11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2:11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2:11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2:11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2:11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2:11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2:11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2:11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2:11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2:11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2:11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2:11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2:11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2:11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2:11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2:11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2:11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2:11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2:11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2:11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2:11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2:11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2:11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2:11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2:11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2:11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2:11" x14ac:dyDescent="0.15"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2:11" x14ac:dyDescent="0.15"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2:11" x14ac:dyDescent="0.15"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2:11" x14ac:dyDescent="0.15"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2:11" x14ac:dyDescent="0.15"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2:11" x14ac:dyDescent="0.15"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2:11" x14ac:dyDescent="0.15"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2:11" x14ac:dyDescent="0.15"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2:11" x14ac:dyDescent="0.15"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2:11" x14ac:dyDescent="0.15"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2:11" x14ac:dyDescent="0.15"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2:11" x14ac:dyDescent="0.15"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2:11" x14ac:dyDescent="0.15"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2:11" x14ac:dyDescent="0.15"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2:11" x14ac:dyDescent="0.15"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2:11" x14ac:dyDescent="0.15"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2:11" x14ac:dyDescent="0.15"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2:11" x14ac:dyDescent="0.15"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2:11" x14ac:dyDescent="0.15"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2:11" x14ac:dyDescent="0.15">
      <c r="B898" s="27"/>
      <c r="C898" s="27"/>
      <c r="D898" s="27"/>
      <c r="E898" s="27"/>
      <c r="F898" s="27"/>
      <c r="G898" s="27"/>
      <c r="H898" s="27"/>
      <c r="I898" s="27"/>
      <c r="J898" s="28"/>
      <c r="K898" s="28"/>
    </row>
  </sheetData>
  <mergeCells count="50">
    <mergeCell ref="B100:K101"/>
    <mergeCell ref="D80:K80"/>
    <mergeCell ref="D81:K81"/>
    <mergeCell ref="D87:K87"/>
    <mergeCell ref="B88:K89"/>
    <mergeCell ref="D86:K86"/>
    <mergeCell ref="D95:K99"/>
    <mergeCell ref="D90:K92"/>
    <mergeCell ref="D94:K94"/>
    <mergeCell ref="D93:K93"/>
    <mergeCell ref="B2:K2"/>
    <mergeCell ref="B3:K3"/>
    <mergeCell ref="B4:K4"/>
    <mergeCell ref="B5:K5"/>
    <mergeCell ref="B6:C7"/>
    <mergeCell ref="D6:D7"/>
    <mergeCell ref="E6:E7"/>
    <mergeCell ref="F6:F7"/>
    <mergeCell ref="H6:I6"/>
    <mergeCell ref="G6:G7"/>
    <mergeCell ref="D79:K79"/>
    <mergeCell ref="D65:K65"/>
    <mergeCell ref="D60:K64"/>
    <mergeCell ref="D72:K72"/>
    <mergeCell ref="D73:K73"/>
    <mergeCell ref="D74:K78"/>
    <mergeCell ref="B10:C10"/>
    <mergeCell ref="B11:K11"/>
    <mergeCell ref="B12:C12"/>
    <mergeCell ref="J6:K10"/>
    <mergeCell ref="D45:K45"/>
    <mergeCell ref="B8:C8"/>
    <mergeCell ref="B9:C9"/>
    <mergeCell ref="D31:K31"/>
    <mergeCell ref="D30:K30"/>
    <mergeCell ref="D32:K36"/>
    <mergeCell ref="D37:K37"/>
    <mergeCell ref="D16:K16"/>
    <mergeCell ref="D18:K22"/>
    <mergeCell ref="D38:K38"/>
    <mergeCell ref="D44:K44"/>
    <mergeCell ref="D23:K23"/>
    <mergeCell ref="D24:K24"/>
    <mergeCell ref="D17:K17"/>
    <mergeCell ref="D59:K59"/>
    <mergeCell ref="D66:K66"/>
    <mergeCell ref="D58:K58"/>
    <mergeCell ref="D52:K52"/>
    <mergeCell ref="D46:K50"/>
    <mergeCell ref="D51:K51"/>
  </mergeCells>
  <phoneticPr fontId="24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87933-C0CB-5E42-ACFD-A5448B7964A2}">
  <sheetPr>
    <tabColor rgb="FF00B0F0"/>
  </sheetPr>
  <dimension ref="B1:S113"/>
  <sheetViews>
    <sheetView topLeftCell="A56" zoomScale="85" zoomScaleNormal="85" workbookViewId="0">
      <selection activeCell="D85" sqref="D85"/>
    </sheetView>
  </sheetViews>
  <sheetFormatPr baseColWidth="10" defaultColWidth="8.83203125" defaultRowHeight="15" x14ac:dyDescent="0.2"/>
  <cols>
    <col min="2" max="13" width="20.5" style="1" customWidth="1"/>
    <col min="14" max="14" width="20.5" customWidth="1"/>
    <col min="17" max="17" width="17.5" customWidth="1"/>
    <col min="19" max="19" width="13.1640625" customWidth="1"/>
  </cols>
  <sheetData>
    <row r="1" spans="2:19" ht="16" thickBot="1" x14ac:dyDescent="0.25"/>
    <row r="2" spans="2:19" ht="20.25" customHeight="1" x14ac:dyDescent="0.2">
      <c r="B2" s="113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2:19" ht="20.25" customHeight="1" x14ac:dyDescent="0.2">
      <c r="B3" s="116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8"/>
    </row>
    <row r="4" spans="2:19" ht="20.25" customHeight="1" thickBot="1" x14ac:dyDescent="0.25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1"/>
    </row>
    <row r="5" spans="2:19" ht="40" customHeight="1" thickBot="1" x14ac:dyDescent="0.25">
      <c r="B5" s="215" t="s">
        <v>293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7"/>
    </row>
    <row r="6" spans="2:19" ht="40" customHeight="1" x14ac:dyDescent="0.2">
      <c r="B6" s="102" t="s">
        <v>81</v>
      </c>
      <c r="C6" s="626" t="s">
        <v>238</v>
      </c>
      <c r="D6" s="627"/>
      <c r="E6" s="628"/>
      <c r="F6" s="629" t="s">
        <v>239</v>
      </c>
      <c r="G6" s="529"/>
      <c r="H6" s="630" t="s">
        <v>240</v>
      </c>
      <c r="I6" s="631"/>
      <c r="J6" s="421" t="s">
        <v>241</v>
      </c>
      <c r="K6" s="423"/>
      <c r="L6" s="348" t="s">
        <v>242</v>
      </c>
      <c r="M6" s="632"/>
      <c r="N6" s="301" t="s">
        <v>177</v>
      </c>
    </row>
    <row r="7" spans="2:19" ht="40" customHeight="1" x14ac:dyDescent="0.2">
      <c r="B7" s="103" t="s">
        <v>2</v>
      </c>
      <c r="C7" s="633" t="s">
        <v>243</v>
      </c>
      <c r="D7" s="634" t="s">
        <v>244</v>
      </c>
      <c r="E7" s="635" t="s">
        <v>245</v>
      </c>
      <c r="F7" s="636" t="s">
        <v>246</v>
      </c>
      <c r="G7" s="637" t="s">
        <v>247</v>
      </c>
      <c r="H7" s="460" t="s">
        <v>248</v>
      </c>
      <c r="I7" s="638" t="s">
        <v>249</v>
      </c>
      <c r="J7" s="462" t="s">
        <v>250</v>
      </c>
      <c r="K7" s="639" t="s">
        <v>251</v>
      </c>
      <c r="L7" s="640" t="s">
        <v>252</v>
      </c>
      <c r="M7" s="641" t="s">
        <v>253</v>
      </c>
      <c r="N7" s="302"/>
    </row>
    <row r="8" spans="2:19" ht="40" customHeight="1" thickBot="1" x14ac:dyDescent="0.25">
      <c r="B8" s="465" t="s">
        <v>4</v>
      </c>
      <c r="C8" s="36" t="s">
        <v>133</v>
      </c>
      <c r="D8" s="36" t="s">
        <v>285</v>
      </c>
      <c r="E8" s="36" t="s">
        <v>280</v>
      </c>
      <c r="F8" s="36" t="s">
        <v>294</v>
      </c>
      <c r="G8" s="36" t="s">
        <v>295</v>
      </c>
      <c r="H8" s="36" t="s">
        <v>289</v>
      </c>
      <c r="I8" s="36" t="s">
        <v>260</v>
      </c>
      <c r="J8" s="36" t="s">
        <v>254</v>
      </c>
      <c r="K8" s="36" t="s">
        <v>284</v>
      </c>
      <c r="L8" s="5" t="s">
        <v>296</v>
      </c>
      <c r="M8" s="642" t="s">
        <v>169</v>
      </c>
      <c r="N8" s="303"/>
    </row>
    <row r="9" spans="2:19" ht="40" customHeight="1" thickBot="1" x14ac:dyDescent="0.25">
      <c r="B9" s="643" t="s">
        <v>286</v>
      </c>
      <c r="C9" s="539"/>
      <c r="D9" s="539"/>
      <c r="E9" s="539"/>
      <c r="F9" s="539"/>
      <c r="G9" s="539"/>
      <c r="H9" s="539"/>
      <c r="I9" s="539"/>
      <c r="J9" s="539"/>
      <c r="K9" s="539"/>
      <c r="L9" s="539"/>
      <c r="M9" s="539"/>
      <c r="N9" s="569"/>
      <c r="Q9" s="53"/>
      <c r="R9" s="54" t="s">
        <v>47</v>
      </c>
      <c r="S9" s="54" t="s">
        <v>46</v>
      </c>
    </row>
    <row r="10" spans="2:19" ht="20.25" customHeight="1" thickBot="1" x14ac:dyDescent="0.25">
      <c r="B10" s="644"/>
      <c r="C10" s="111" t="s">
        <v>5</v>
      </c>
      <c r="D10" s="112"/>
      <c r="E10" s="39" t="s">
        <v>56</v>
      </c>
      <c r="F10" s="40" t="s">
        <v>57</v>
      </c>
      <c r="G10" s="40" t="s">
        <v>58</v>
      </c>
      <c r="H10" s="40" t="s">
        <v>59</v>
      </c>
      <c r="I10" s="40" t="s">
        <v>60</v>
      </c>
      <c r="J10" s="40" t="s">
        <v>61</v>
      </c>
      <c r="K10" s="40" t="s">
        <v>62</v>
      </c>
      <c r="L10" s="41" t="s">
        <v>63</v>
      </c>
      <c r="M10" s="647" t="s">
        <v>64</v>
      </c>
      <c r="N10" s="648"/>
      <c r="O10" s="285"/>
      <c r="P10" s="285"/>
      <c r="Q10" s="474" t="s">
        <v>265</v>
      </c>
      <c r="R10" s="65">
        <v>14</v>
      </c>
      <c r="S10" s="65">
        <f>COUNTIF($B$11:$N$99,"Medicina urg.")</f>
        <v>14</v>
      </c>
    </row>
    <row r="11" spans="2:19" ht="20.25" customHeight="1" x14ac:dyDescent="0.2">
      <c r="B11" s="649"/>
      <c r="C11" s="49" t="s">
        <v>12</v>
      </c>
      <c r="D11" s="50">
        <v>45931</v>
      </c>
      <c r="E11" s="325" t="s">
        <v>18</v>
      </c>
      <c r="F11" s="326"/>
      <c r="G11" s="326"/>
      <c r="H11" s="326"/>
      <c r="I11" s="326"/>
      <c r="J11" s="326"/>
      <c r="K11" s="326"/>
      <c r="L11" s="326"/>
      <c r="M11" s="326"/>
      <c r="N11" s="652"/>
      <c r="O11" s="285"/>
      <c r="P11" s="285"/>
      <c r="Q11" s="653" t="s">
        <v>268</v>
      </c>
      <c r="R11" s="65">
        <v>14</v>
      </c>
      <c r="S11" s="65">
        <f>COUNTIF($B$11:$N$99,"Chir. Urgenza")</f>
        <v>14</v>
      </c>
    </row>
    <row r="12" spans="2:19" ht="20.25" customHeight="1" x14ac:dyDescent="0.2">
      <c r="B12" s="649"/>
      <c r="C12" s="48" t="s">
        <v>13</v>
      </c>
      <c r="D12" s="51">
        <v>45932</v>
      </c>
      <c r="E12" s="275"/>
      <c r="F12" s="276"/>
      <c r="G12" s="276"/>
      <c r="H12" s="276"/>
      <c r="I12" s="276"/>
      <c r="J12" s="276"/>
      <c r="K12" s="276"/>
      <c r="L12" s="276"/>
      <c r="M12" s="276"/>
      <c r="N12" s="652"/>
      <c r="O12" s="285"/>
      <c r="P12" s="285"/>
      <c r="Q12" s="656" t="s">
        <v>269</v>
      </c>
      <c r="R12" s="65">
        <v>14</v>
      </c>
      <c r="S12" s="65">
        <f>COUNTIF($B$11:$N$99,"Anestesiologia")</f>
        <v>14</v>
      </c>
    </row>
    <row r="13" spans="2:19" ht="20.25" customHeight="1" x14ac:dyDescent="0.2">
      <c r="B13" s="649"/>
      <c r="C13" s="48" t="s">
        <v>14</v>
      </c>
      <c r="D13" s="51">
        <v>45933</v>
      </c>
      <c r="E13" s="278"/>
      <c r="F13" s="279"/>
      <c r="G13" s="279"/>
      <c r="H13" s="279"/>
      <c r="I13" s="279"/>
      <c r="J13" s="279"/>
      <c r="K13" s="279"/>
      <c r="L13" s="279"/>
      <c r="M13" s="279"/>
      <c r="N13" s="652"/>
      <c r="O13" s="285"/>
      <c r="P13" s="285"/>
      <c r="Q13" s="688" t="s">
        <v>270</v>
      </c>
      <c r="R13" s="65">
        <v>21</v>
      </c>
      <c r="S13" s="65">
        <f>COUNTIF($B$11:$N$99,"Mal. Sangue")</f>
        <v>21</v>
      </c>
    </row>
    <row r="14" spans="2:19" ht="20.25" customHeight="1" x14ac:dyDescent="0.2">
      <c r="B14" s="649"/>
      <c r="C14" s="20" t="s">
        <v>15</v>
      </c>
      <c r="D14" s="56">
        <v>45934</v>
      </c>
      <c r="E14" s="155"/>
      <c r="F14" s="156"/>
      <c r="G14" s="156"/>
      <c r="H14" s="156"/>
      <c r="I14" s="156"/>
      <c r="J14" s="156"/>
      <c r="K14" s="156"/>
      <c r="L14" s="156"/>
      <c r="M14" s="611"/>
      <c r="N14" s="652"/>
      <c r="O14" s="285"/>
      <c r="P14" s="285"/>
      <c r="Q14" s="658" t="s">
        <v>267</v>
      </c>
      <c r="R14" s="65">
        <v>14</v>
      </c>
      <c r="S14" s="65">
        <f>COUNTIF($B$11:$N$99,"Oncologia")</f>
        <v>14</v>
      </c>
    </row>
    <row r="15" spans="2:19" ht="20.25" customHeight="1" x14ac:dyDescent="0.2">
      <c r="B15" s="649"/>
      <c r="C15" s="20" t="s">
        <v>17</v>
      </c>
      <c r="D15" s="52">
        <v>45935</v>
      </c>
      <c r="E15" s="155"/>
      <c r="F15" s="156"/>
      <c r="G15" s="156"/>
      <c r="H15" s="156"/>
      <c r="I15" s="156"/>
      <c r="J15" s="156"/>
      <c r="K15" s="156"/>
      <c r="L15" s="156"/>
      <c r="M15" s="611"/>
      <c r="N15" s="652"/>
      <c r="O15" s="285"/>
      <c r="P15" s="285"/>
      <c r="Q15" s="479" t="s">
        <v>271</v>
      </c>
      <c r="R15" s="65">
        <v>21</v>
      </c>
      <c r="S15" s="65">
        <f>COUNTIF($B$11:$N$99,"Geriatria")</f>
        <v>21</v>
      </c>
    </row>
    <row r="16" spans="2:19" ht="20.25" customHeight="1" x14ac:dyDescent="0.2">
      <c r="B16" s="649"/>
      <c r="C16" s="48" t="s">
        <v>6</v>
      </c>
      <c r="D16" s="51">
        <v>45936</v>
      </c>
      <c r="E16" s="707" t="s">
        <v>274</v>
      </c>
      <c r="F16" s="663" t="s">
        <v>274</v>
      </c>
      <c r="G16" s="662" t="s">
        <v>271</v>
      </c>
      <c r="H16" s="662" t="s">
        <v>271</v>
      </c>
      <c r="I16" s="662" t="s">
        <v>271</v>
      </c>
      <c r="J16" s="16"/>
      <c r="K16" s="265" t="s">
        <v>267</v>
      </c>
      <c r="L16" s="265" t="s">
        <v>267</v>
      </c>
      <c r="M16" s="655" t="s">
        <v>267</v>
      </c>
      <c r="N16" s="652"/>
      <c r="O16" s="285"/>
      <c r="P16" s="285"/>
      <c r="Q16" s="362" t="s">
        <v>272</v>
      </c>
      <c r="R16" s="65">
        <v>14</v>
      </c>
      <c r="S16" s="65">
        <f>COUNTIF($B$11:$N$99,"Reumatologia")</f>
        <v>14</v>
      </c>
    </row>
    <row r="17" spans="2:19" ht="20.25" customHeight="1" x14ac:dyDescent="0.2">
      <c r="B17" s="649"/>
      <c r="C17" s="48" t="s">
        <v>10</v>
      </c>
      <c r="D17" s="55">
        <v>45937</v>
      </c>
      <c r="E17" s="707" t="s">
        <v>274</v>
      </c>
      <c r="F17" s="663" t="s">
        <v>274</v>
      </c>
      <c r="G17" s="662" t="s">
        <v>271</v>
      </c>
      <c r="H17" s="662" t="s">
        <v>271</v>
      </c>
      <c r="I17" s="662" t="s">
        <v>271</v>
      </c>
      <c r="J17" s="16"/>
      <c r="K17" s="265" t="s">
        <v>267</v>
      </c>
      <c r="L17" s="265" t="s">
        <v>267</v>
      </c>
      <c r="M17" s="655" t="s">
        <v>267</v>
      </c>
      <c r="N17" s="652"/>
      <c r="O17" s="285"/>
      <c r="P17" s="285"/>
      <c r="Q17" s="366" t="s">
        <v>266</v>
      </c>
      <c r="R17" s="65">
        <v>35</v>
      </c>
      <c r="S17" s="65">
        <f>COUNTIF($B$11:$N$99,"Medicina Interna")</f>
        <v>35</v>
      </c>
    </row>
    <row r="18" spans="2:19" ht="20.25" customHeight="1" x14ac:dyDescent="0.2">
      <c r="B18" s="649"/>
      <c r="C18" s="48" t="s">
        <v>12</v>
      </c>
      <c r="D18" s="51">
        <v>45938</v>
      </c>
      <c r="E18" s="707" t="s">
        <v>274</v>
      </c>
      <c r="F18" s="663" t="s">
        <v>274</v>
      </c>
      <c r="G18" s="662" t="s">
        <v>271</v>
      </c>
      <c r="H18" s="662" t="s">
        <v>271</v>
      </c>
      <c r="I18" s="662" t="s">
        <v>271</v>
      </c>
      <c r="J18" s="16"/>
      <c r="K18" s="265" t="s">
        <v>267</v>
      </c>
      <c r="L18" s="265" t="s">
        <v>267</v>
      </c>
      <c r="M18" s="655" t="s">
        <v>267</v>
      </c>
      <c r="N18" s="652"/>
      <c r="O18" s="285"/>
      <c r="P18" s="285"/>
      <c r="Q18" s="487" t="s">
        <v>273</v>
      </c>
      <c r="R18" s="65">
        <v>14</v>
      </c>
      <c r="S18" s="65">
        <f>COUNTIF($B$11:$N$99,"Medicina Famiglia")</f>
        <v>14</v>
      </c>
    </row>
    <row r="19" spans="2:19" ht="20.25" customHeight="1" x14ac:dyDescent="0.2">
      <c r="B19" s="649"/>
      <c r="C19" s="48" t="s">
        <v>13</v>
      </c>
      <c r="D19" s="51">
        <v>45939</v>
      </c>
      <c r="E19" s="707" t="s">
        <v>274</v>
      </c>
      <c r="F19" s="663" t="s">
        <v>274</v>
      </c>
      <c r="G19" s="662" t="s">
        <v>271</v>
      </c>
      <c r="H19" s="662" t="s">
        <v>271</v>
      </c>
      <c r="I19" s="662" t="s">
        <v>271</v>
      </c>
      <c r="J19" s="16"/>
      <c r="K19" s="265" t="s">
        <v>267</v>
      </c>
      <c r="L19" s="265" t="s">
        <v>267</v>
      </c>
      <c r="M19" s="655" t="s">
        <v>267</v>
      </c>
      <c r="N19" s="652"/>
      <c r="O19" s="285"/>
      <c r="P19" s="285"/>
      <c r="Q19" s="659" t="s">
        <v>274</v>
      </c>
      <c r="R19" s="65">
        <v>35</v>
      </c>
      <c r="S19" s="65">
        <f>COUNTIF($B$11:$N$99,"Chirurgia Gen.")</f>
        <v>35</v>
      </c>
    </row>
    <row r="20" spans="2:19" ht="20.25" customHeight="1" x14ac:dyDescent="0.2">
      <c r="B20" s="649"/>
      <c r="C20" s="48" t="s">
        <v>14</v>
      </c>
      <c r="D20" s="55">
        <v>45940</v>
      </c>
      <c r="E20" s="707" t="s">
        <v>274</v>
      </c>
      <c r="F20" s="663" t="s">
        <v>274</v>
      </c>
      <c r="G20" s="663" t="s">
        <v>274</v>
      </c>
      <c r="H20" s="662" t="s">
        <v>271</v>
      </c>
      <c r="I20" s="662" t="s">
        <v>271</v>
      </c>
      <c r="J20" s="662" t="s">
        <v>271</v>
      </c>
      <c r="K20" s="16"/>
      <c r="L20" s="265" t="s">
        <v>267</v>
      </c>
      <c r="M20" s="655" t="s">
        <v>267</v>
      </c>
      <c r="N20" s="652"/>
      <c r="O20" s="285"/>
      <c r="P20" s="285"/>
      <c r="Q20" s="660" t="s">
        <v>275</v>
      </c>
      <c r="R20" s="65">
        <v>14</v>
      </c>
      <c r="S20" s="65">
        <f>COUNTIF($B$11:$N$100,"Chir. Oncologica")</f>
        <v>14</v>
      </c>
    </row>
    <row r="21" spans="2:19" ht="20.25" customHeight="1" x14ac:dyDescent="0.2">
      <c r="B21" s="649"/>
      <c r="C21" s="20" t="s">
        <v>15</v>
      </c>
      <c r="D21" s="52">
        <v>45941</v>
      </c>
      <c r="E21" s="155"/>
      <c r="F21" s="156"/>
      <c r="G21" s="156"/>
      <c r="H21" s="156"/>
      <c r="I21" s="156"/>
      <c r="J21" s="156"/>
      <c r="K21" s="156"/>
      <c r="L21" s="156"/>
      <c r="M21" s="611"/>
      <c r="N21" s="652"/>
      <c r="O21" s="285"/>
      <c r="P21" s="285"/>
    </row>
    <row r="22" spans="2:19" ht="20.25" customHeight="1" x14ac:dyDescent="0.2">
      <c r="B22" s="649"/>
      <c r="C22" s="20" t="s">
        <v>17</v>
      </c>
      <c r="D22" s="52">
        <v>45942</v>
      </c>
      <c r="E22" s="155"/>
      <c r="F22" s="156"/>
      <c r="G22" s="156"/>
      <c r="H22" s="156"/>
      <c r="I22" s="156"/>
      <c r="J22" s="156"/>
      <c r="K22" s="156"/>
      <c r="L22" s="156"/>
      <c r="M22" s="611"/>
      <c r="N22" s="652"/>
      <c r="O22" s="285"/>
      <c r="P22" s="285"/>
    </row>
    <row r="23" spans="2:19" ht="20.25" customHeight="1" x14ac:dyDescent="0.2">
      <c r="B23" s="649"/>
      <c r="C23" s="48" t="s">
        <v>6</v>
      </c>
      <c r="D23" s="55">
        <v>45943</v>
      </c>
      <c r="E23" s="272" t="s">
        <v>18</v>
      </c>
      <c r="F23" s="273"/>
      <c r="G23" s="273"/>
      <c r="H23" s="273"/>
      <c r="I23" s="273"/>
      <c r="J23" s="273"/>
      <c r="K23" s="273"/>
      <c r="L23" s="273"/>
      <c r="M23" s="273"/>
      <c r="N23" s="652"/>
      <c r="O23" s="285"/>
      <c r="P23" s="285"/>
    </row>
    <row r="24" spans="2:19" ht="20.25" customHeight="1" x14ac:dyDescent="0.2">
      <c r="B24" s="649"/>
      <c r="C24" s="48" t="s">
        <v>10</v>
      </c>
      <c r="D24" s="51">
        <v>45944</v>
      </c>
      <c r="E24" s="275"/>
      <c r="F24" s="276"/>
      <c r="G24" s="276"/>
      <c r="H24" s="276"/>
      <c r="I24" s="276"/>
      <c r="J24" s="276"/>
      <c r="K24" s="276"/>
      <c r="L24" s="276"/>
      <c r="M24" s="276"/>
      <c r="N24" s="652"/>
      <c r="O24" s="285"/>
      <c r="P24" s="285"/>
    </row>
    <row r="25" spans="2:19" ht="20.25" customHeight="1" x14ac:dyDescent="0.2">
      <c r="B25" s="649"/>
      <c r="C25" s="48" t="s">
        <v>12</v>
      </c>
      <c r="D25" s="51">
        <v>45945</v>
      </c>
      <c r="E25" s="275"/>
      <c r="F25" s="276"/>
      <c r="G25" s="276"/>
      <c r="H25" s="276"/>
      <c r="I25" s="276"/>
      <c r="J25" s="276"/>
      <c r="K25" s="276"/>
      <c r="L25" s="276"/>
      <c r="M25" s="276"/>
      <c r="N25" s="652"/>
      <c r="O25" s="285"/>
      <c r="P25" s="285"/>
    </row>
    <row r="26" spans="2:19" ht="20.25" customHeight="1" x14ac:dyDescent="0.2">
      <c r="B26" s="649"/>
      <c r="C26" s="48" t="s">
        <v>13</v>
      </c>
      <c r="D26" s="55">
        <v>45946</v>
      </c>
      <c r="E26" s="275"/>
      <c r="F26" s="276"/>
      <c r="G26" s="276"/>
      <c r="H26" s="276"/>
      <c r="I26" s="276"/>
      <c r="J26" s="276"/>
      <c r="K26" s="276"/>
      <c r="L26" s="276"/>
      <c r="M26" s="276"/>
      <c r="N26" s="652"/>
      <c r="O26" s="285"/>
      <c r="P26" s="285"/>
    </row>
    <row r="27" spans="2:19" ht="20.25" customHeight="1" x14ac:dyDescent="0.2">
      <c r="B27" s="649"/>
      <c r="C27" s="48" t="s">
        <v>14</v>
      </c>
      <c r="D27" s="51">
        <v>45947</v>
      </c>
      <c r="E27" s="278"/>
      <c r="F27" s="279"/>
      <c r="G27" s="279"/>
      <c r="H27" s="279"/>
      <c r="I27" s="279"/>
      <c r="J27" s="279"/>
      <c r="K27" s="279"/>
      <c r="L27" s="279"/>
      <c r="M27" s="279"/>
      <c r="N27" s="652"/>
      <c r="O27" s="285"/>
      <c r="P27" s="285"/>
    </row>
    <row r="28" spans="2:19" ht="20.25" customHeight="1" x14ac:dyDescent="0.2">
      <c r="B28" s="649"/>
      <c r="C28" s="20" t="s">
        <v>15</v>
      </c>
      <c r="D28" s="52">
        <v>45948</v>
      </c>
      <c r="E28" s="183"/>
      <c r="F28" s="188"/>
      <c r="G28" s="188"/>
      <c r="H28" s="188"/>
      <c r="I28" s="188"/>
      <c r="J28" s="188"/>
      <c r="K28" s="188"/>
      <c r="L28" s="188"/>
      <c r="M28" s="188"/>
      <c r="N28" s="652"/>
      <c r="O28" s="285"/>
      <c r="P28" s="285"/>
    </row>
    <row r="29" spans="2:19" ht="20.25" customHeight="1" x14ac:dyDescent="0.2">
      <c r="B29" s="649"/>
      <c r="C29" s="20" t="s">
        <v>17</v>
      </c>
      <c r="D29" s="56">
        <v>45949</v>
      </c>
      <c r="E29" s="155"/>
      <c r="F29" s="156"/>
      <c r="G29" s="156"/>
      <c r="H29" s="156"/>
      <c r="I29" s="156"/>
      <c r="J29" s="156"/>
      <c r="K29" s="156"/>
      <c r="L29" s="156"/>
      <c r="M29" s="611"/>
      <c r="N29" s="652"/>
      <c r="O29" s="285"/>
      <c r="P29" s="285"/>
    </row>
    <row r="30" spans="2:19" ht="20.25" customHeight="1" x14ac:dyDescent="0.2">
      <c r="B30" s="649"/>
      <c r="C30" s="48" t="s">
        <v>6</v>
      </c>
      <c r="D30" s="51">
        <v>45950</v>
      </c>
      <c r="E30" s="707" t="s">
        <v>274</v>
      </c>
      <c r="F30" s="663" t="s">
        <v>274</v>
      </c>
      <c r="G30" s="663" t="s">
        <v>274</v>
      </c>
      <c r="H30" s="662" t="s">
        <v>271</v>
      </c>
      <c r="I30" s="662" t="s">
        <v>271</v>
      </c>
      <c r="J30" s="662" t="s">
        <v>271</v>
      </c>
      <c r="K30" s="24"/>
      <c r="L30" s="24"/>
      <c r="M30" s="24"/>
      <c r="N30" s="652"/>
      <c r="O30" s="285"/>
      <c r="P30" s="285"/>
    </row>
    <row r="31" spans="2:19" ht="20.25" customHeight="1" x14ac:dyDescent="0.2">
      <c r="B31" s="649"/>
      <c r="C31" s="48" t="s">
        <v>10</v>
      </c>
      <c r="D31" s="51">
        <v>45951</v>
      </c>
      <c r="E31" s="707" t="s">
        <v>274</v>
      </c>
      <c r="F31" s="663" t="s">
        <v>274</v>
      </c>
      <c r="G31" s="663" t="s">
        <v>274</v>
      </c>
      <c r="H31" s="662" t="s">
        <v>271</v>
      </c>
      <c r="I31" s="662" t="s">
        <v>271</v>
      </c>
      <c r="J31" s="662" t="s">
        <v>271</v>
      </c>
      <c r="K31" s="24"/>
      <c r="L31" s="24"/>
      <c r="M31" s="24"/>
      <c r="N31" s="652"/>
      <c r="O31" s="285"/>
      <c r="P31" s="285"/>
    </row>
    <row r="32" spans="2:19" ht="20.25" customHeight="1" x14ac:dyDescent="0.2">
      <c r="B32" s="649"/>
      <c r="C32" s="48" t="s">
        <v>12</v>
      </c>
      <c r="D32" s="55">
        <v>45952</v>
      </c>
      <c r="E32" s="707" t="s">
        <v>274</v>
      </c>
      <c r="F32" s="663" t="s">
        <v>274</v>
      </c>
      <c r="G32" s="663" t="s">
        <v>274</v>
      </c>
      <c r="H32" s="670" t="s">
        <v>269</v>
      </c>
      <c r="I32" s="670" t="s">
        <v>269</v>
      </c>
      <c r="J32" s="16"/>
      <c r="K32" s="24"/>
      <c r="L32" s="24"/>
      <c r="M32" s="24"/>
      <c r="N32" s="652"/>
      <c r="O32" s="285"/>
      <c r="P32" s="285"/>
    </row>
    <row r="33" spans="2:16" ht="20.25" customHeight="1" x14ac:dyDescent="0.2">
      <c r="B33" s="649"/>
      <c r="C33" s="48" t="s">
        <v>13</v>
      </c>
      <c r="D33" s="51">
        <v>45953</v>
      </c>
      <c r="E33" s="707" t="s">
        <v>274</v>
      </c>
      <c r="F33" s="663" t="s">
        <v>274</v>
      </c>
      <c r="G33" s="663" t="s">
        <v>274</v>
      </c>
      <c r="H33" s="670" t="s">
        <v>269</v>
      </c>
      <c r="I33" s="670" t="s">
        <v>269</v>
      </c>
      <c r="J33" s="16"/>
      <c r="K33" s="24"/>
      <c r="L33" s="24"/>
      <c r="M33" s="24"/>
      <c r="N33" s="652"/>
      <c r="O33" s="285"/>
      <c r="P33" s="285"/>
    </row>
    <row r="34" spans="2:16" ht="20.25" customHeight="1" x14ac:dyDescent="0.2">
      <c r="B34" s="649"/>
      <c r="C34" s="48" t="s">
        <v>14</v>
      </c>
      <c r="D34" s="51">
        <v>45954</v>
      </c>
      <c r="E34" s="707" t="s">
        <v>274</v>
      </c>
      <c r="F34" s="663" t="s">
        <v>274</v>
      </c>
      <c r="G34" s="663" t="s">
        <v>274</v>
      </c>
      <c r="H34" s="670" t="s">
        <v>269</v>
      </c>
      <c r="I34" s="670" t="s">
        <v>269</v>
      </c>
      <c r="J34" s="16"/>
      <c r="K34" s="24"/>
      <c r="L34" s="24"/>
      <c r="M34" s="24"/>
      <c r="N34" s="652"/>
      <c r="O34" s="285"/>
      <c r="P34" s="285"/>
    </row>
    <row r="35" spans="2:16" ht="20.25" customHeight="1" x14ac:dyDescent="0.2">
      <c r="B35" s="649"/>
      <c r="C35" s="20" t="s">
        <v>15</v>
      </c>
      <c r="D35" s="56">
        <v>45955</v>
      </c>
      <c r="E35" s="155"/>
      <c r="F35" s="156"/>
      <c r="G35" s="156"/>
      <c r="H35" s="156"/>
      <c r="I35" s="156"/>
      <c r="J35" s="156"/>
      <c r="K35" s="156"/>
      <c r="L35" s="156"/>
      <c r="M35" s="611"/>
      <c r="N35" s="652"/>
      <c r="O35" s="285"/>
      <c r="P35" s="285"/>
    </row>
    <row r="36" spans="2:16" ht="20.25" customHeight="1" x14ac:dyDescent="0.2">
      <c r="B36" s="649"/>
      <c r="C36" s="20" t="s">
        <v>17</v>
      </c>
      <c r="D36" s="52">
        <v>45956</v>
      </c>
      <c r="E36" s="155"/>
      <c r="F36" s="156"/>
      <c r="G36" s="156"/>
      <c r="H36" s="156"/>
      <c r="I36" s="156"/>
      <c r="J36" s="156"/>
      <c r="K36" s="156"/>
      <c r="L36" s="156"/>
      <c r="M36" s="611"/>
      <c r="N36" s="652"/>
      <c r="O36" s="285"/>
      <c r="P36" s="285"/>
    </row>
    <row r="37" spans="2:16" ht="20.25" customHeight="1" x14ac:dyDescent="0.2">
      <c r="B37" s="649"/>
      <c r="C37" s="48" t="s">
        <v>6</v>
      </c>
      <c r="D37" s="51">
        <v>45957</v>
      </c>
      <c r="E37" s="272" t="s">
        <v>18</v>
      </c>
      <c r="F37" s="273"/>
      <c r="G37" s="273"/>
      <c r="H37" s="273"/>
      <c r="I37" s="273"/>
      <c r="J37" s="273"/>
      <c r="K37" s="273"/>
      <c r="L37" s="273"/>
      <c r="M37" s="273"/>
      <c r="N37" s="652"/>
      <c r="O37" s="285"/>
      <c r="P37" s="285"/>
    </row>
    <row r="38" spans="2:16" ht="20.25" customHeight="1" x14ac:dyDescent="0.2">
      <c r="B38" s="649"/>
      <c r="C38" s="48" t="s">
        <v>10</v>
      </c>
      <c r="D38" s="55">
        <v>45958</v>
      </c>
      <c r="E38" s="275"/>
      <c r="F38" s="276"/>
      <c r="G38" s="276"/>
      <c r="H38" s="276"/>
      <c r="I38" s="276"/>
      <c r="J38" s="276"/>
      <c r="K38" s="276"/>
      <c r="L38" s="276"/>
      <c r="M38" s="276"/>
      <c r="N38" s="652"/>
      <c r="O38" s="285"/>
      <c r="P38" s="285"/>
    </row>
    <row r="39" spans="2:16" ht="20.25" customHeight="1" x14ac:dyDescent="0.2">
      <c r="B39" s="649"/>
      <c r="C39" s="48" t="s">
        <v>12</v>
      </c>
      <c r="D39" s="51">
        <v>45959</v>
      </c>
      <c r="E39" s="275"/>
      <c r="F39" s="276"/>
      <c r="G39" s="276"/>
      <c r="H39" s="276"/>
      <c r="I39" s="276"/>
      <c r="J39" s="276"/>
      <c r="K39" s="276"/>
      <c r="L39" s="276"/>
      <c r="M39" s="276"/>
      <c r="N39" s="652"/>
      <c r="O39" s="285"/>
      <c r="P39" s="285"/>
    </row>
    <row r="40" spans="2:16" ht="20.25" customHeight="1" x14ac:dyDescent="0.2">
      <c r="B40" s="649"/>
      <c r="C40" s="48" t="s">
        <v>13</v>
      </c>
      <c r="D40" s="51">
        <v>45960</v>
      </c>
      <c r="E40" s="275"/>
      <c r="F40" s="276"/>
      <c r="G40" s="276"/>
      <c r="H40" s="276"/>
      <c r="I40" s="276"/>
      <c r="J40" s="276"/>
      <c r="K40" s="276"/>
      <c r="L40" s="276"/>
      <c r="M40" s="276"/>
      <c r="N40" s="652"/>
      <c r="O40" s="285"/>
      <c r="P40" s="285"/>
    </row>
    <row r="41" spans="2:16" ht="20.25" customHeight="1" x14ac:dyDescent="0.2">
      <c r="B41" s="649"/>
      <c r="C41" s="48" t="s">
        <v>14</v>
      </c>
      <c r="D41" s="55">
        <v>45961</v>
      </c>
      <c r="E41" s="278"/>
      <c r="F41" s="279"/>
      <c r="G41" s="279"/>
      <c r="H41" s="279"/>
      <c r="I41" s="279"/>
      <c r="J41" s="279"/>
      <c r="K41" s="279"/>
      <c r="L41" s="279"/>
      <c r="M41" s="279"/>
      <c r="N41" s="652"/>
      <c r="O41" s="285"/>
      <c r="P41" s="285"/>
    </row>
    <row r="42" spans="2:16" ht="20.25" customHeight="1" x14ac:dyDescent="0.2">
      <c r="B42" s="649"/>
      <c r="C42" s="20" t="s">
        <v>15</v>
      </c>
      <c r="D42" s="52">
        <v>45962</v>
      </c>
      <c r="E42" s="155"/>
      <c r="F42" s="156"/>
      <c r="G42" s="156"/>
      <c r="H42" s="156"/>
      <c r="I42" s="156"/>
      <c r="J42" s="156"/>
      <c r="K42" s="156"/>
      <c r="L42" s="156"/>
      <c r="M42" s="611"/>
      <c r="N42" s="652"/>
      <c r="O42" s="285"/>
      <c r="P42" s="285"/>
    </row>
    <row r="43" spans="2:16" ht="20.25" customHeight="1" x14ac:dyDescent="0.2">
      <c r="B43" s="649"/>
      <c r="C43" s="20" t="s">
        <v>17</v>
      </c>
      <c r="D43" s="52">
        <v>45963</v>
      </c>
      <c r="E43" s="155"/>
      <c r="F43" s="156"/>
      <c r="G43" s="156"/>
      <c r="H43" s="156"/>
      <c r="I43" s="156"/>
      <c r="J43" s="156"/>
      <c r="K43" s="156"/>
      <c r="L43" s="156"/>
      <c r="M43" s="611"/>
      <c r="N43" s="652"/>
      <c r="O43" s="285"/>
      <c r="P43" s="285"/>
    </row>
    <row r="44" spans="2:16" ht="20.25" customHeight="1" x14ac:dyDescent="0.2">
      <c r="B44" s="649"/>
      <c r="C44" s="48" t="s">
        <v>6</v>
      </c>
      <c r="D44" s="55">
        <v>45964</v>
      </c>
      <c r="E44" s="707" t="s">
        <v>274</v>
      </c>
      <c r="F44" s="663" t="s">
        <v>274</v>
      </c>
      <c r="G44" s="663" t="s">
        <v>274</v>
      </c>
      <c r="H44" s="16"/>
      <c r="I44" s="16"/>
      <c r="J44" s="16"/>
      <c r="K44" s="668" t="s">
        <v>268</v>
      </c>
      <c r="L44" s="668" t="s">
        <v>268</v>
      </c>
      <c r="M44" s="708" t="s">
        <v>268</v>
      </c>
      <c r="N44" s="652"/>
      <c r="O44" s="285"/>
      <c r="P44" s="285"/>
    </row>
    <row r="45" spans="2:16" ht="20.25" customHeight="1" x14ac:dyDescent="0.2">
      <c r="B45" s="649"/>
      <c r="C45" s="48" t="s">
        <v>10</v>
      </c>
      <c r="D45" s="51">
        <v>45965</v>
      </c>
      <c r="E45" s="707" t="s">
        <v>274</v>
      </c>
      <c r="F45" s="663" t="s">
        <v>274</v>
      </c>
      <c r="G45" s="663" t="s">
        <v>274</v>
      </c>
      <c r="H45" s="670" t="s">
        <v>269</v>
      </c>
      <c r="I45" s="670" t="s">
        <v>269</v>
      </c>
      <c r="J45" s="16"/>
      <c r="K45" s="668" t="s">
        <v>268</v>
      </c>
      <c r="L45" s="668" t="s">
        <v>268</v>
      </c>
      <c r="M45" s="708" t="s">
        <v>268</v>
      </c>
      <c r="N45" s="652"/>
      <c r="O45" s="285"/>
      <c r="P45" s="285"/>
    </row>
    <row r="46" spans="2:16" ht="20.25" customHeight="1" x14ac:dyDescent="0.2">
      <c r="B46" s="649"/>
      <c r="C46" s="48" t="s">
        <v>12</v>
      </c>
      <c r="D46" s="51">
        <v>45966</v>
      </c>
      <c r="E46" s="707" t="s">
        <v>274</v>
      </c>
      <c r="F46" s="663" t="s">
        <v>274</v>
      </c>
      <c r="G46" s="663" t="s">
        <v>274</v>
      </c>
      <c r="H46" s="670" t="s">
        <v>269</v>
      </c>
      <c r="I46" s="670" t="s">
        <v>269</v>
      </c>
      <c r="J46" s="16"/>
      <c r="K46" s="668" t="s">
        <v>268</v>
      </c>
      <c r="L46" s="668" t="s">
        <v>268</v>
      </c>
      <c r="M46" s="708" t="s">
        <v>268</v>
      </c>
      <c r="N46" s="652"/>
      <c r="O46" s="285"/>
      <c r="P46" s="285"/>
    </row>
    <row r="47" spans="2:16" ht="20.25" customHeight="1" x14ac:dyDescent="0.2">
      <c r="B47" s="649"/>
      <c r="C47" s="48" t="s">
        <v>13</v>
      </c>
      <c r="D47" s="55">
        <v>45967</v>
      </c>
      <c r="E47" s="16"/>
      <c r="F47" s="16"/>
      <c r="G47" s="16"/>
      <c r="H47" s="670" t="s">
        <v>269</v>
      </c>
      <c r="I47" s="670" t="s">
        <v>269</v>
      </c>
      <c r="J47" s="16"/>
      <c r="K47" s="668" t="s">
        <v>268</v>
      </c>
      <c r="L47" s="668" t="s">
        <v>268</v>
      </c>
      <c r="M47" s="708" t="s">
        <v>268</v>
      </c>
      <c r="N47" s="652"/>
      <c r="O47" s="285"/>
      <c r="P47" s="285"/>
    </row>
    <row r="48" spans="2:16" ht="20.25" customHeight="1" x14ac:dyDescent="0.2">
      <c r="B48" s="649"/>
      <c r="C48" s="48" t="s">
        <v>14</v>
      </c>
      <c r="D48" s="51">
        <v>45968</v>
      </c>
      <c r="E48" s="16"/>
      <c r="F48" s="16"/>
      <c r="G48" s="16"/>
      <c r="H48" s="670" t="s">
        <v>269</v>
      </c>
      <c r="I48" s="670" t="s">
        <v>269</v>
      </c>
      <c r="J48" s="16"/>
      <c r="K48" s="668" t="s">
        <v>268</v>
      </c>
      <c r="L48" s="668" t="s">
        <v>268</v>
      </c>
      <c r="M48" s="320"/>
      <c r="N48" s="652"/>
      <c r="O48" s="285"/>
      <c r="P48" s="285"/>
    </row>
    <row r="49" spans="2:16" ht="20.25" customHeight="1" x14ac:dyDescent="0.2">
      <c r="B49" s="649"/>
      <c r="C49" s="20" t="s">
        <v>15</v>
      </c>
      <c r="D49" s="52">
        <v>45969</v>
      </c>
      <c r="E49" s="155"/>
      <c r="F49" s="156"/>
      <c r="G49" s="156"/>
      <c r="H49" s="156"/>
      <c r="I49" s="156"/>
      <c r="J49" s="156"/>
      <c r="K49" s="156"/>
      <c r="L49" s="156"/>
      <c r="M49" s="611"/>
      <c r="N49" s="652"/>
      <c r="O49" s="285"/>
      <c r="P49" s="285"/>
    </row>
    <row r="50" spans="2:16" ht="20.25" customHeight="1" x14ac:dyDescent="0.2">
      <c r="B50" s="649"/>
      <c r="C50" s="20" t="s">
        <v>17</v>
      </c>
      <c r="D50" s="56">
        <v>45970</v>
      </c>
      <c r="E50" s="155"/>
      <c r="F50" s="156"/>
      <c r="G50" s="156"/>
      <c r="H50" s="156"/>
      <c r="I50" s="156"/>
      <c r="J50" s="156"/>
      <c r="K50" s="156"/>
      <c r="L50" s="156"/>
      <c r="M50" s="611"/>
      <c r="N50" s="652"/>
      <c r="O50" s="285"/>
      <c r="P50" s="285"/>
    </row>
    <row r="51" spans="2:16" ht="20.25" customHeight="1" x14ac:dyDescent="0.2">
      <c r="B51" s="649"/>
      <c r="C51" s="48" t="s">
        <v>6</v>
      </c>
      <c r="D51" s="51">
        <v>45971</v>
      </c>
      <c r="E51" s="272" t="s">
        <v>18</v>
      </c>
      <c r="F51" s="273"/>
      <c r="G51" s="273"/>
      <c r="H51" s="273"/>
      <c r="I51" s="273"/>
      <c r="J51" s="273"/>
      <c r="K51" s="273"/>
      <c r="L51" s="273"/>
      <c r="M51" s="273"/>
      <c r="N51" s="652"/>
      <c r="O51" s="285"/>
      <c r="P51" s="285"/>
    </row>
    <row r="52" spans="2:16" ht="20.25" customHeight="1" x14ac:dyDescent="0.2">
      <c r="B52" s="649"/>
      <c r="C52" s="48" t="s">
        <v>10</v>
      </c>
      <c r="D52" s="51">
        <v>45972</v>
      </c>
      <c r="E52" s="275"/>
      <c r="F52" s="276"/>
      <c r="G52" s="276"/>
      <c r="H52" s="276"/>
      <c r="I52" s="276"/>
      <c r="J52" s="276"/>
      <c r="K52" s="276"/>
      <c r="L52" s="276"/>
      <c r="M52" s="276"/>
      <c r="N52" s="652"/>
      <c r="O52" s="285"/>
      <c r="P52" s="285"/>
    </row>
    <row r="53" spans="2:16" ht="20.25" customHeight="1" x14ac:dyDescent="0.2">
      <c r="B53" s="649"/>
      <c r="C53" s="48" t="s">
        <v>12</v>
      </c>
      <c r="D53" s="55">
        <v>45973</v>
      </c>
      <c r="E53" s="275"/>
      <c r="F53" s="276"/>
      <c r="G53" s="276"/>
      <c r="H53" s="276"/>
      <c r="I53" s="276"/>
      <c r="J53" s="276"/>
      <c r="K53" s="276"/>
      <c r="L53" s="276"/>
      <c r="M53" s="276"/>
      <c r="N53" s="652"/>
      <c r="O53" s="285"/>
      <c r="P53" s="285"/>
    </row>
    <row r="54" spans="2:16" ht="20.25" customHeight="1" x14ac:dyDescent="0.2">
      <c r="B54" s="649"/>
      <c r="C54" s="48" t="s">
        <v>13</v>
      </c>
      <c r="D54" s="51">
        <v>45974</v>
      </c>
      <c r="E54" s="275"/>
      <c r="F54" s="276"/>
      <c r="G54" s="276"/>
      <c r="H54" s="276"/>
      <c r="I54" s="276"/>
      <c r="J54" s="276"/>
      <c r="K54" s="276"/>
      <c r="L54" s="276"/>
      <c r="M54" s="276"/>
      <c r="N54" s="652"/>
      <c r="O54" s="285"/>
      <c r="P54" s="285"/>
    </row>
    <row r="55" spans="2:16" ht="20.25" customHeight="1" x14ac:dyDescent="0.2">
      <c r="B55" s="649"/>
      <c r="C55" s="48" t="s">
        <v>14</v>
      </c>
      <c r="D55" s="51">
        <v>45975</v>
      </c>
      <c r="E55" s="278"/>
      <c r="F55" s="279"/>
      <c r="G55" s="279"/>
      <c r="H55" s="279"/>
      <c r="I55" s="279"/>
      <c r="J55" s="279"/>
      <c r="K55" s="279"/>
      <c r="L55" s="279"/>
      <c r="M55" s="279"/>
      <c r="N55" s="652"/>
      <c r="O55" s="285"/>
      <c r="P55" s="285"/>
    </row>
    <row r="56" spans="2:16" ht="20.25" customHeight="1" x14ac:dyDescent="0.2">
      <c r="B56" s="649"/>
      <c r="C56" s="20" t="s">
        <v>15</v>
      </c>
      <c r="D56" s="56">
        <v>45976</v>
      </c>
      <c r="E56" s="155"/>
      <c r="F56" s="156"/>
      <c r="G56" s="156"/>
      <c r="H56" s="156"/>
      <c r="I56" s="156"/>
      <c r="J56" s="156"/>
      <c r="K56" s="156"/>
      <c r="L56" s="156"/>
      <c r="M56" s="611"/>
      <c r="N56" s="652"/>
      <c r="O56" s="285"/>
      <c r="P56" s="285"/>
    </row>
    <row r="57" spans="2:16" ht="20.25" customHeight="1" x14ac:dyDescent="0.2">
      <c r="B57" s="649"/>
      <c r="C57" s="20" t="s">
        <v>17</v>
      </c>
      <c r="D57" s="52">
        <v>45977</v>
      </c>
      <c r="E57" s="155"/>
      <c r="F57" s="156"/>
      <c r="G57" s="156"/>
      <c r="H57" s="156"/>
      <c r="I57" s="156"/>
      <c r="J57" s="156"/>
      <c r="K57" s="156"/>
      <c r="L57" s="156"/>
      <c r="M57" s="611"/>
      <c r="N57" s="652"/>
      <c r="O57" s="285"/>
      <c r="P57" s="285"/>
    </row>
    <row r="58" spans="2:16" ht="20.25" customHeight="1" x14ac:dyDescent="0.2">
      <c r="B58" s="649"/>
      <c r="C58" s="48" t="s">
        <v>6</v>
      </c>
      <c r="D58" s="51">
        <v>45978</v>
      </c>
      <c r="E58" s="16"/>
      <c r="F58" s="16"/>
      <c r="G58" s="16"/>
      <c r="H58" s="496" t="s">
        <v>270</v>
      </c>
      <c r="I58" s="496" t="s">
        <v>270</v>
      </c>
      <c r="J58" s="16"/>
      <c r="K58" s="666" t="s">
        <v>275</v>
      </c>
      <c r="L58" s="666" t="s">
        <v>275</v>
      </c>
      <c r="M58" s="700" t="s">
        <v>275</v>
      </c>
      <c r="N58" s="652"/>
      <c r="O58" s="285"/>
      <c r="P58" s="285"/>
    </row>
    <row r="59" spans="2:16" ht="20.25" customHeight="1" x14ac:dyDescent="0.2">
      <c r="B59" s="649"/>
      <c r="C59" s="48" t="s">
        <v>10</v>
      </c>
      <c r="D59" s="55">
        <v>45979</v>
      </c>
      <c r="E59" s="16"/>
      <c r="F59" s="16"/>
      <c r="G59" s="16"/>
      <c r="H59" s="496" t="s">
        <v>270</v>
      </c>
      <c r="I59" s="496" t="s">
        <v>270</v>
      </c>
      <c r="J59" s="16"/>
      <c r="K59" s="666" t="s">
        <v>275</v>
      </c>
      <c r="L59" s="666" t="s">
        <v>275</v>
      </c>
      <c r="M59" s="700" t="s">
        <v>275</v>
      </c>
      <c r="N59" s="652"/>
      <c r="O59" s="285"/>
      <c r="P59" s="285"/>
    </row>
    <row r="60" spans="2:16" ht="20.25" customHeight="1" x14ac:dyDescent="0.2">
      <c r="B60" s="649"/>
      <c r="C60" s="48" t="s">
        <v>12</v>
      </c>
      <c r="D60" s="51">
        <v>45980</v>
      </c>
      <c r="E60" s="368" t="s">
        <v>266</v>
      </c>
      <c r="F60" s="354" t="s">
        <v>266</v>
      </c>
      <c r="G60" s="354" t="s">
        <v>266</v>
      </c>
      <c r="H60" s="496" t="s">
        <v>270</v>
      </c>
      <c r="I60" s="496" t="s">
        <v>270</v>
      </c>
      <c r="J60" s="16"/>
      <c r="K60" s="666" t="s">
        <v>275</v>
      </c>
      <c r="L60" s="666" t="s">
        <v>275</v>
      </c>
      <c r="M60" s="700" t="s">
        <v>275</v>
      </c>
      <c r="N60" s="652"/>
      <c r="O60" s="285"/>
      <c r="P60" s="285"/>
    </row>
    <row r="61" spans="2:16" ht="20.25" customHeight="1" x14ac:dyDescent="0.2">
      <c r="B61" s="649"/>
      <c r="C61" s="48" t="s">
        <v>13</v>
      </c>
      <c r="D61" s="51">
        <v>45981</v>
      </c>
      <c r="E61" s="368" t="s">
        <v>266</v>
      </c>
      <c r="F61" s="354" t="s">
        <v>266</v>
      </c>
      <c r="G61" s="496" t="s">
        <v>270</v>
      </c>
      <c r="H61" s="496" t="s">
        <v>270</v>
      </c>
      <c r="I61" s="496" t="s">
        <v>270</v>
      </c>
      <c r="J61" s="16"/>
      <c r="K61" s="666" t="s">
        <v>275</v>
      </c>
      <c r="L61" s="666" t="s">
        <v>275</v>
      </c>
      <c r="M61" s="700" t="s">
        <v>275</v>
      </c>
      <c r="N61" s="652"/>
      <c r="O61" s="285"/>
      <c r="P61" s="285"/>
    </row>
    <row r="62" spans="2:16" ht="20.25" customHeight="1" x14ac:dyDescent="0.2">
      <c r="B62" s="649"/>
      <c r="C62" s="48" t="s">
        <v>14</v>
      </c>
      <c r="D62" s="55">
        <v>45982</v>
      </c>
      <c r="E62" s="16"/>
      <c r="F62" s="16"/>
      <c r="G62" s="496" t="s">
        <v>270</v>
      </c>
      <c r="H62" s="496" t="s">
        <v>270</v>
      </c>
      <c r="I62" s="496" t="s">
        <v>270</v>
      </c>
      <c r="J62" s="16"/>
      <c r="L62" s="666" t="s">
        <v>275</v>
      </c>
      <c r="M62" s="700" t="s">
        <v>275</v>
      </c>
      <c r="N62" s="652"/>
      <c r="O62" s="285"/>
      <c r="P62" s="285"/>
    </row>
    <row r="63" spans="2:16" ht="20.25" customHeight="1" x14ac:dyDescent="0.2">
      <c r="B63" s="649"/>
      <c r="C63" s="20" t="s">
        <v>15</v>
      </c>
      <c r="D63" s="52">
        <v>45983</v>
      </c>
      <c r="E63" s="155"/>
      <c r="F63" s="156"/>
      <c r="G63" s="156"/>
      <c r="H63" s="156"/>
      <c r="I63" s="156"/>
      <c r="J63" s="156"/>
      <c r="K63" s="156"/>
      <c r="L63" s="156"/>
      <c r="M63" s="611"/>
      <c r="N63" s="652"/>
      <c r="O63" s="285"/>
      <c r="P63" s="285"/>
    </row>
    <row r="64" spans="2:16" ht="20.25" customHeight="1" x14ac:dyDescent="0.2">
      <c r="B64" s="649"/>
      <c r="C64" s="20" t="s">
        <v>17</v>
      </c>
      <c r="D64" s="52">
        <v>45984</v>
      </c>
      <c r="E64" s="155"/>
      <c r="F64" s="156"/>
      <c r="G64" s="156"/>
      <c r="H64" s="156"/>
      <c r="I64" s="156"/>
      <c r="J64" s="156"/>
      <c r="K64" s="156"/>
      <c r="L64" s="156"/>
      <c r="M64" s="611"/>
      <c r="N64" s="652"/>
      <c r="O64" s="285"/>
      <c r="P64" s="285"/>
    </row>
    <row r="65" spans="2:16" ht="20.25" customHeight="1" x14ac:dyDescent="0.2">
      <c r="B65" s="649"/>
      <c r="C65" s="48" t="s">
        <v>6</v>
      </c>
      <c r="D65" s="55">
        <v>45985</v>
      </c>
      <c r="E65" s="272" t="s">
        <v>18</v>
      </c>
      <c r="F65" s="273"/>
      <c r="G65" s="273"/>
      <c r="H65" s="273"/>
      <c r="I65" s="273"/>
      <c r="J65" s="273"/>
      <c r="K65" s="273"/>
      <c r="L65" s="273"/>
      <c r="M65" s="273"/>
      <c r="N65" s="652"/>
      <c r="O65" s="285"/>
      <c r="P65" s="285"/>
    </row>
    <row r="66" spans="2:16" ht="20.25" customHeight="1" x14ac:dyDescent="0.2">
      <c r="B66" s="649"/>
      <c r="C66" s="48" t="s">
        <v>10</v>
      </c>
      <c r="D66" s="51">
        <v>45986</v>
      </c>
      <c r="E66" s="275"/>
      <c r="F66" s="276"/>
      <c r="G66" s="276"/>
      <c r="H66" s="276"/>
      <c r="I66" s="276"/>
      <c r="J66" s="276"/>
      <c r="K66" s="276"/>
      <c r="L66" s="276"/>
      <c r="M66" s="276"/>
      <c r="N66" s="652"/>
      <c r="O66" s="285"/>
      <c r="P66" s="285"/>
    </row>
    <row r="67" spans="2:16" ht="20.25" customHeight="1" x14ac:dyDescent="0.2">
      <c r="B67" s="649"/>
      <c r="C67" s="48" t="s">
        <v>12</v>
      </c>
      <c r="D67" s="51">
        <v>45987</v>
      </c>
      <c r="E67" s="275"/>
      <c r="F67" s="276"/>
      <c r="G67" s="276"/>
      <c r="H67" s="276"/>
      <c r="I67" s="276"/>
      <c r="J67" s="276"/>
      <c r="K67" s="276"/>
      <c r="L67" s="276"/>
      <c r="M67" s="276"/>
      <c r="N67" s="652"/>
      <c r="O67" s="285"/>
      <c r="P67" s="285"/>
    </row>
    <row r="68" spans="2:16" ht="20.25" customHeight="1" x14ac:dyDescent="0.2">
      <c r="B68" s="649"/>
      <c r="C68" s="48" t="s">
        <v>13</v>
      </c>
      <c r="D68" s="55">
        <v>45988</v>
      </c>
      <c r="E68" s="275"/>
      <c r="F68" s="276"/>
      <c r="G68" s="276"/>
      <c r="H68" s="276"/>
      <c r="I68" s="276"/>
      <c r="J68" s="276"/>
      <c r="K68" s="276"/>
      <c r="L68" s="276"/>
      <c r="M68" s="276"/>
      <c r="N68" s="652"/>
      <c r="O68" s="285"/>
      <c r="P68" s="285"/>
    </row>
    <row r="69" spans="2:16" ht="20.25" customHeight="1" x14ac:dyDescent="0.2">
      <c r="B69" s="649"/>
      <c r="C69" s="48" t="s">
        <v>14</v>
      </c>
      <c r="D69" s="51">
        <v>45989</v>
      </c>
      <c r="E69" s="278"/>
      <c r="F69" s="279"/>
      <c r="G69" s="279"/>
      <c r="H69" s="279"/>
      <c r="I69" s="279"/>
      <c r="J69" s="279"/>
      <c r="K69" s="279"/>
      <c r="L69" s="279"/>
      <c r="M69" s="279"/>
      <c r="N69" s="652"/>
      <c r="O69" s="285"/>
      <c r="P69" s="285"/>
    </row>
    <row r="70" spans="2:16" ht="20.25" customHeight="1" x14ac:dyDescent="0.2">
      <c r="B70" s="649"/>
      <c r="C70" s="20" t="s">
        <v>15</v>
      </c>
      <c r="D70" s="52">
        <v>45990</v>
      </c>
      <c r="E70" s="155"/>
      <c r="F70" s="156"/>
      <c r="G70" s="156"/>
      <c r="H70" s="156"/>
      <c r="I70" s="156"/>
      <c r="J70" s="156"/>
      <c r="K70" s="156"/>
      <c r="L70" s="156"/>
      <c r="M70" s="611"/>
      <c r="N70" s="652"/>
      <c r="O70" s="285"/>
      <c r="P70" s="285"/>
    </row>
    <row r="71" spans="2:16" ht="20.25" customHeight="1" x14ac:dyDescent="0.2">
      <c r="B71" s="649"/>
      <c r="C71" s="20" t="s">
        <v>17</v>
      </c>
      <c r="D71" s="56">
        <v>45991</v>
      </c>
      <c r="E71" s="155"/>
      <c r="F71" s="156"/>
      <c r="G71" s="156"/>
      <c r="H71" s="156"/>
      <c r="I71" s="156"/>
      <c r="J71" s="156"/>
      <c r="K71" s="156"/>
      <c r="L71" s="156"/>
      <c r="M71" s="611"/>
      <c r="N71" s="652"/>
      <c r="O71" s="285"/>
      <c r="P71" s="285"/>
    </row>
    <row r="72" spans="2:16" ht="20.25" customHeight="1" x14ac:dyDescent="0.2">
      <c r="B72" s="649"/>
      <c r="C72" s="48" t="s">
        <v>6</v>
      </c>
      <c r="D72" s="51">
        <v>45992</v>
      </c>
      <c r="E72" s="368" t="s">
        <v>266</v>
      </c>
      <c r="F72" s="354" t="s">
        <v>266</v>
      </c>
      <c r="G72" s="496" t="s">
        <v>270</v>
      </c>
      <c r="H72" s="496" t="s">
        <v>270</v>
      </c>
      <c r="I72" s="702" t="s">
        <v>270</v>
      </c>
      <c r="J72" s="16"/>
      <c r="K72" s="369" t="s">
        <v>272</v>
      </c>
      <c r="L72" s="369" t="s">
        <v>272</v>
      </c>
      <c r="M72" s="661" t="s">
        <v>272</v>
      </c>
      <c r="N72" s="652"/>
      <c r="O72" s="285"/>
      <c r="P72" s="285"/>
    </row>
    <row r="73" spans="2:16" ht="20.25" customHeight="1" x14ac:dyDescent="0.2">
      <c r="B73" s="649"/>
      <c r="C73" s="48" t="s">
        <v>10</v>
      </c>
      <c r="D73" s="51">
        <v>45993</v>
      </c>
      <c r="E73" s="368" t="s">
        <v>266</v>
      </c>
      <c r="F73" s="354" t="s">
        <v>266</v>
      </c>
      <c r="G73" s="496" t="s">
        <v>270</v>
      </c>
      <c r="H73" s="496" t="s">
        <v>270</v>
      </c>
      <c r="I73" s="702" t="s">
        <v>270</v>
      </c>
      <c r="J73" s="16"/>
      <c r="K73" s="369" t="s">
        <v>272</v>
      </c>
      <c r="L73" s="369" t="s">
        <v>272</v>
      </c>
      <c r="M73" s="661" t="s">
        <v>272</v>
      </c>
      <c r="N73" s="652"/>
      <c r="O73" s="285"/>
      <c r="P73" s="285"/>
    </row>
    <row r="74" spans="2:16" ht="20.25" customHeight="1" x14ac:dyDescent="0.2">
      <c r="B74" s="649"/>
      <c r="C74" s="48" t="s">
        <v>12</v>
      </c>
      <c r="D74" s="55">
        <v>45994</v>
      </c>
      <c r="E74" s="368" t="s">
        <v>266</v>
      </c>
      <c r="F74" s="354" t="s">
        <v>266</v>
      </c>
      <c r="G74" s="496" t="s">
        <v>270</v>
      </c>
      <c r="H74" s="496" t="s">
        <v>270</v>
      </c>
      <c r="I74" s="702" t="s">
        <v>270</v>
      </c>
      <c r="J74" s="16"/>
      <c r="K74" s="369" t="s">
        <v>272</v>
      </c>
      <c r="L74" s="369" t="s">
        <v>272</v>
      </c>
      <c r="M74" s="661" t="s">
        <v>272</v>
      </c>
      <c r="N74" s="652"/>
      <c r="O74" s="285"/>
      <c r="P74" s="285"/>
    </row>
    <row r="75" spans="2:16" ht="20.25" customHeight="1" x14ac:dyDescent="0.2">
      <c r="B75" s="649"/>
      <c r="C75" s="48" t="s">
        <v>13</v>
      </c>
      <c r="D75" s="51">
        <v>45995</v>
      </c>
      <c r="E75" s="368" t="s">
        <v>266</v>
      </c>
      <c r="F75" s="354" t="s">
        <v>266</v>
      </c>
      <c r="G75" s="654" t="s">
        <v>265</v>
      </c>
      <c r="H75" s="654" t="s">
        <v>265</v>
      </c>
      <c r="I75" s="709" t="s">
        <v>265</v>
      </c>
      <c r="J75" s="23"/>
      <c r="K75" s="369" t="s">
        <v>272</v>
      </c>
      <c r="L75" s="369" t="s">
        <v>272</v>
      </c>
      <c r="M75" s="661" t="s">
        <v>272</v>
      </c>
      <c r="N75" s="652"/>
      <c r="O75" s="285"/>
      <c r="P75" s="285"/>
    </row>
    <row r="76" spans="2:16" ht="20.25" customHeight="1" x14ac:dyDescent="0.2">
      <c r="B76" s="649"/>
      <c r="C76" s="48" t="s">
        <v>14</v>
      </c>
      <c r="D76" s="51">
        <v>45996</v>
      </c>
      <c r="E76" s="368" t="s">
        <v>266</v>
      </c>
      <c r="F76" s="354" t="s">
        <v>266</v>
      </c>
      <c r="G76" s="654" t="s">
        <v>265</v>
      </c>
      <c r="H76" s="654" t="s">
        <v>265</v>
      </c>
      <c r="I76" s="709" t="s">
        <v>265</v>
      </c>
      <c r="J76" s="287"/>
      <c r="K76" s="369" t="s">
        <v>272</v>
      </c>
      <c r="L76" s="369" t="s">
        <v>272</v>
      </c>
      <c r="M76" s="82"/>
      <c r="N76" s="652"/>
      <c r="O76" s="285"/>
      <c r="P76" s="285"/>
    </row>
    <row r="77" spans="2:16" ht="20.25" customHeight="1" x14ac:dyDescent="0.2">
      <c r="B77" s="649"/>
      <c r="C77" s="20" t="s">
        <v>15</v>
      </c>
      <c r="D77" s="56">
        <v>45997</v>
      </c>
      <c r="E77" s="155"/>
      <c r="F77" s="156"/>
      <c r="G77" s="156"/>
      <c r="H77" s="156"/>
      <c r="I77" s="156"/>
      <c r="J77" s="156"/>
      <c r="K77" s="156"/>
      <c r="L77" s="156"/>
      <c r="M77" s="611"/>
      <c r="N77" s="652"/>
      <c r="O77" s="285"/>
      <c r="P77" s="285"/>
    </row>
    <row r="78" spans="2:16" ht="20.25" customHeight="1" x14ac:dyDescent="0.2">
      <c r="B78" s="649"/>
      <c r="C78" s="20" t="s">
        <v>17</v>
      </c>
      <c r="D78" s="52">
        <v>45998</v>
      </c>
      <c r="E78" s="155"/>
      <c r="F78" s="156"/>
      <c r="G78" s="156"/>
      <c r="H78" s="156"/>
      <c r="I78" s="156"/>
      <c r="J78" s="156"/>
      <c r="K78" s="156"/>
      <c r="L78" s="156"/>
      <c r="M78" s="611"/>
      <c r="N78" s="652"/>
      <c r="O78" s="285"/>
      <c r="P78" s="285"/>
    </row>
    <row r="79" spans="2:16" ht="20.25" customHeight="1" x14ac:dyDescent="0.2">
      <c r="B79" s="649"/>
      <c r="C79" s="20" t="s">
        <v>6</v>
      </c>
      <c r="D79" s="52">
        <v>45999</v>
      </c>
      <c r="E79" s="155"/>
      <c r="F79" s="156"/>
      <c r="G79" s="156"/>
      <c r="H79" s="156"/>
      <c r="I79" s="156"/>
      <c r="J79" s="156"/>
      <c r="K79" s="156"/>
      <c r="L79" s="156"/>
      <c r="M79" s="611"/>
      <c r="N79" s="652"/>
      <c r="O79" s="285"/>
      <c r="P79" s="285"/>
    </row>
    <row r="80" spans="2:16" ht="20.25" customHeight="1" x14ac:dyDescent="0.2">
      <c r="B80" s="649"/>
      <c r="C80" s="47" t="s">
        <v>10</v>
      </c>
      <c r="D80" s="55">
        <v>46000</v>
      </c>
      <c r="E80" s="272" t="s">
        <v>18</v>
      </c>
      <c r="F80" s="273"/>
      <c r="G80" s="273"/>
      <c r="H80" s="273"/>
      <c r="I80" s="273"/>
      <c r="J80" s="273"/>
      <c r="K80" s="273"/>
      <c r="L80" s="273"/>
      <c r="M80" s="273"/>
      <c r="N80" s="652"/>
      <c r="O80" s="285"/>
      <c r="P80" s="285"/>
    </row>
    <row r="81" spans="2:16" ht="20.25" customHeight="1" x14ac:dyDescent="0.2">
      <c r="B81" s="649"/>
      <c r="C81" s="48" t="s">
        <v>12</v>
      </c>
      <c r="D81" s="51">
        <v>46001</v>
      </c>
      <c r="E81" s="275"/>
      <c r="F81" s="276"/>
      <c r="G81" s="276"/>
      <c r="H81" s="276"/>
      <c r="I81" s="276"/>
      <c r="J81" s="276"/>
      <c r="K81" s="276"/>
      <c r="L81" s="276"/>
      <c r="M81" s="276"/>
      <c r="N81" s="652"/>
      <c r="O81" s="285"/>
      <c r="P81" s="285"/>
    </row>
    <row r="82" spans="2:16" ht="20.25" customHeight="1" x14ac:dyDescent="0.2">
      <c r="B82" s="649"/>
      <c r="C82" s="48" t="s">
        <v>13</v>
      </c>
      <c r="D82" s="51">
        <v>46002</v>
      </c>
      <c r="E82" s="275"/>
      <c r="F82" s="276"/>
      <c r="G82" s="276"/>
      <c r="H82" s="276"/>
      <c r="I82" s="276"/>
      <c r="J82" s="276"/>
      <c r="K82" s="276"/>
      <c r="L82" s="276"/>
      <c r="M82" s="276"/>
      <c r="N82" s="652"/>
      <c r="O82" s="285"/>
      <c r="P82" s="285"/>
    </row>
    <row r="83" spans="2:16" ht="20.25" customHeight="1" x14ac:dyDescent="0.2">
      <c r="B83" s="649"/>
      <c r="C83" s="48" t="s">
        <v>14</v>
      </c>
      <c r="D83" s="55">
        <v>46003</v>
      </c>
      <c r="E83" s="278"/>
      <c r="F83" s="279"/>
      <c r="G83" s="279"/>
      <c r="H83" s="279"/>
      <c r="I83" s="279"/>
      <c r="J83" s="279"/>
      <c r="K83" s="279"/>
      <c r="L83" s="279"/>
      <c r="M83" s="279"/>
      <c r="N83" s="652"/>
      <c r="O83" s="285"/>
      <c r="P83" s="285"/>
    </row>
    <row r="84" spans="2:16" ht="20.25" customHeight="1" x14ac:dyDescent="0.2">
      <c r="B84" s="649"/>
      <c r="C84" s="20" t="s">
        <v>15</v>
      </c>
      <c r="D84" s="52">
        <v>46004</v>
      </c>
      <c r="E84" s="155"/>
      <c r="F84" s="156"/>
      <c r="G84" s="156"/>
      <c r="H84" s="156"/>
      <c r="I84" s="156"/>
      <c r="J84" s="156"/>
      <c r="K84" s="156"/>
      <c r="L84" s="156"/>
      <c r="M84" s="611"/>
      <c r="N84" s="652"/>
      <c r="O84" s="285"/>
      <c r="P84" s="285"/>
    </row>
    <row r="85" spans="2:16" ht="20.25" customHeight="1" thickBot="1" x14ac:dyDescent="0.25">
      <c r="B85" s="649"/>
      <c r="C85" s="62" t="s">
        <v>17</v>
      </c>
      <c r="D85" s="63">
        <v>46005</v>
      </c>
      <c r="E85" s="171"/>
      <c r="F85" s="172"/>
      <c r="G85" s="172"/>
      <c r="H85" s="172"/>
      <c r="I85" s="172"/>
      <c r="J85" s="172"/>
      <c r="K85" s="172"/>
      <c r="L85" s="172"/>
      <c r="M85" s="622"/>
      <c r="N85" s="652"/>
      <c r="O85" s="285"/>
      <c r="P85" s="285"/>
    </row>
    <row r="86" spans="2:16" ht="20.25" customHeight="1" x14ac:dyDescent="0.2">
      <c r="B86" s="649"/>
      <c r="C86" s="556" t="s">
        <v>51</v>
      </c>
      <c r="D86" s="515"/>
      <c r="E86" s="515"/>
      <c r="F86" s="515"/>
      <c r="G86" s="515"/>
      <c r="H86" s="515"/>
      <c r="I86" s="515"/>
      <c r="J86" s="515"/>
      <c r="K86" s="515"/>
      <c r="L86" s="515"/>
      <c r="M86" s="515"/>
      <c r="N86" s="652"/>
      <c r="O86" s="285"/>
      <c r="P86" s="285"/>
    </row>
    <row r="87" spans="2:16" ht="20.25" customHeight="1" thickBot="1" x14ac:dyDescent="0.25">
      <c r="B87" s="649"/>
      <c r="C87" s="557"/>
      <c r="D87" s="517"/>
      <c r="E87" s="517"/>
      <c r="F87" s="517"/>
      <c r="G87" s="517"/>
      <c r="H87" s="517"/>
      <c r="I87" s="517"/>
      <c r="J87" s="517"/>
      <c r="K87" s="517"/>
      <c r="L87" s="517"/>
      <c r="M87" s="517"/>
      <c r="N87" s="652"/>
      <c r="O87" s="285"/>
      <c r="P87" s="285"/>
    </row>
    <row r="88" spans="2:16" ht="20.25" customHeight="1" x14ac:dyDescent="0.2">
      <c r="B88" s="649"/>
      <c r="C88" s="6" t="s">
        <v>12</v>
      </c>
      <c r="D88" s="7">
        <v>46029</v>
      </c>
      <c r="E88" s="368" t="s">
        <v>266</v>
      </c>
      <c r="F88" s="354" t="s">
        <v>266</v>
      </c>
      <c r="G88" s="654" t="s">
        <v>265</v>
      </c>
      <c r="H88" s="654" t="s">
        <v>265</v>
      </c>
      <c r="I88" s="654" t="s">
        <v>265</v>
      </c>
      <c r="J88" s="287"/>
      <c r="K88" s="17" t="s">
        <v>273</v>
      </c>
      <c r="L88" s="45" t="s">
        <v>273</v>
      </c>
      <c r="M88" s="17" t="s">
        <v>273</v>
      </c>
      <c r="N88" s="652"/>
      <c r="O88" s="285"/>
      <c r="P88" s="285"/>
    </row>
    <row r="89" spans="2:16" ht="20.25" customHeight="1" x14ac:dyDescent="0.2">
      <c r="B89" s="649"/>
      <c r="C89" s="12" t="s">
        <v>13</v>
      </c>
      <c r="D89" s="7">
        <v>46030</v>
      </c>
      <c r="E89" s="368" t="s">
        <v>266</v>
      </c>
      <c r="F89" s="354" t="s">
        <v>266</v>
      </c>
      <c r="G89" s="654" t="s">
        <v>265</v>
      </c>
      <c r="H89" s="654" t="s">
        <v>265</v>
      </c>
      <c r="I89" s="654" t="s">
        <v>265</v>
      </c>
      <c r="J89" s="23"/>
      <c r="K89" s="17" t="s">
        <v>273</v>
      </c>
      <c r="L89" s="45" t="s">
        <v>273</v>
      </c>
      <c r="M89" s="17" t="s">
        <v>273</v>
      </c>
      <c r="N89" s="652"/>
      <c r="O89" s="285"/>
      <c r="P89" s="285"/>
    </row>
    <row r="90" spans="2:16" ht="20.25" customHeight="1" x14ac:dyDescent="0.2">
      <c r="B90" s="649"/>
      <c r="C90" s="12" t="s">
        <v>14</v>
      </c>
      <c r="D90" s="7">
        <v>46031</v>
      </c>
      <c r="E90" s="368" t="s">
        <v>266</v>
      </c>
      <c r="F90" s="354" t="s">
        <v>266</v>
      </c>
      <c r="G90" s="654" t="s">
        <v>265</v>
      </c>
      <c r="H90" s="654" t="s">
        <v>265</v>
      </c>
      <c r="I90" s="24"/>
      <c r="J90" s="24"/>
      <c r="K90" s="17" t="s">
        <v>273</v>
      </c>
      <c r="L90" s="45" t="s">
        <v>273</v>
      </c>
      <c r="M90" s="17" t="s">
        <v>273</v>
      </c>
      <c r="N90" s="652"/>
      <c r="O90" s="285"/>
      <c r="P90" s="285"/>
    </row>
    <row r="91" spans="2:16" ht="20.25" customHeight="1" x14ac:dyDescent="0.2">
      <c r="B91" s="649"/>
      <c r="C91" s="20" t="s">
        <v>15</v>
      </c>
      <c r="D91" s="34">
        <v>46032</v>
      </c>
      <c r="E91" s="155"/>
      <c r="F91" s="156"/>
      <c r="G91" s="156"/>
      <c r="H91" s="156"/>
      <c r="I91" s="156"/>
      <c r="J91" s="156"/>
      <c r="K91" s="156"/>
      <c r="L91" s="156"/>
      <c r="M91" s="611"/>
      <c r="N91" s="652"/>
      <c r="O91" s="285"/>
      <c r="P91" s="285"/>
    </row>
    <row r="92" spans="2:16" ht="20.25" customHeight="1" x14ac:dyDescent="0.2">
      <c r="B92" s="649"/>
      <c r="C92" s="20" t="s">
        <v>17</v>
      </c>
      <c r="D92" s="34">
        <v>46033</v>
      </c>
      <c r="E92" s="155"/>
      <c r="F92" s="156"/>
      <c r="G92" s="156"/>
      <c r="H92" s="156"/>
      <c r="I92" s="156"/>
      <c r="J92" s="156"/>
      <c r="K92" s="156"/>
      <c r="L92" s="156"/>
      <c r="M92" s="611"/>
      <c r="N92" s="652"/>
      <c r="O92" s="285"/>
      <c r="P92" s="285"/>
    </row>
    <row r="93" spans="2:16" ht="20.25" customHeight="1" x14ac:dyDescent="0.2">
      <c r="B93" s="649"/>
      <c r="C93" s="12" t="s">
        <v>6</v>
      </c>
      <c r="D93" s="7">
        <v>46034</v>
      </c>
      <c r="E93" s="368" t="s">
        <v>266</v>
      </c>
      <c r="F93" s="354" t="s">
        <v>266</v>
      </c>
      <c r="G93" s="354" t="s">
        <v>266</v>
      </c>
      <c r="H93" s="354" t="s">
        <v>266</v>
      </c>
      <c r="I93" s="16"/>
      <c r="J93" s="16"/>
      <c r="K93" s="17" t="s">
        <v>273</v>
      </c>
      <c r="L93" s="45" t="s">
        <v>273</v>
      </c>
      <c r="M93" s="45" t="s">
        <v>273</v>
      </c>
      <c r="N93" s="652"/>
      <c r="O93" s="285"/>
      <c r="P93" s="285"/>
    </row>
    <row r="94" spans="2:16" ht="20.25" customHeight="1" x14ac:dyDescent="0.2">
      <c r="B94" s="649"/>
      <c r="C94" s="12" t="s">
        <v>10</v>
      </c>
      <c r="D94" s="7">
        <v>46035</v>
      </c>
      <c r="E94" s="368" t="s">
        <v>266</v>
      </c>
      <c r="F94" s="354" t="s">
        <v>266</v>
      </c>
      <c r="G94" s="354" t="s">
        <v>266</v>
      </c>
      <c r="H94" s="354" t="s">
        <v>266</v>
      </c>
      <c r="I94" s="16"/>
      <c r="J94" s="16"/>
      <c r="K94" s="17" t="s">
        <v>273</v>
      </c>
      <c r="L94" s="45" t="s">
        <v>273</v>
      </c>
      <c r="M94" s="16"/>
      <c r="N94" s="652"/>
      <c r="O94" s="285"/>
      <c r="P94" s="285"/>
    </row>
    <row r="95" spans="2:16" ht="20.25" customHeight="1" x14ac:dyDescent="0.2">
      <c r="B95" s="649"/>
      <c r="C95" s="12" t="s">
        <v>12</v>
      </c>
      <c r="D95" s="7">
        <v>46036</v>
      </c>
      <c r="E95" s="368" t="s">
        <v>266</v>
      </c>
      <c r="F95" s="354" t="s">
        <v>266</v>
      </c>
      <c r="G95" s="354" t="s">
        <v>266</v>
      </c>
      <c r="H95" s="354" t="s">
        <v>266</v>
      </c>
      <c r="I95" s="16"/>
      <c r="J95" s="16"/>
      <c r="K95" s="354" t="s">
        <v>266</v>
      </c>
      <c r="L95" s="354" t="s">
        <v>266</v>
      </c>
      <c r="M95" s="16"/>
      <c r="N95" s="652"/>
      <c r="O95" s="285"/>
      <c r="P95" s="285"/>
    </row>
    <row r="96" spans="2:16" ht="20.25" customHeight="1" x14ac:dyDescent="0.2">
      <c r="B96" s="649"/>
      <c r="C96" s="12" t="s">
        <v>13</v>
      </c>
      <c r="D96" s="7">
        <v>46037</v>
      </c>
      <c r="E96" s="272"/>
      <c r="F96" s="273"/>
      <c r="G96" s="273"/>
      <c r="H96" s="273"/>
      <c r="I96" s="273"/>
      <c r="J96" s="273"/>
      <c r="K96" s="273"/>
      <c r="L96" s="273"/>
      <c r="M96" s="274"/>
      <c r="N96" s="652"/>
      <c r="O96" s="285"/>
      <c r="P96" s="285"/>
    </row>
    <row r="97" spans="2:16" ht="20.25" customHeight="1" thickBot="1" x14ac:dyDescent="0.25">
      <c r="B97" s="649"/>
      <c r="C97" s="418" t="s">
        <v>14</v>
      </c>
      <c r="D97" s="7">
        <v>46038</v>
      </c>
      <c r="E97" s="671"/>
      <c r="F97" s="520"/>
      <c r="G97" s="520"/>
      <c r="H97" s="520"/>
      <c r="I97" s="520"/>
      <c r="J97" s="520"/>
      <c r="K97" s="520"/>
      <c r="L97" s="520"/>
      <c r="M97" s="521"/>
      <c r="N97" s="652"/>
      <c r="O97" s="285"/>
      <c r="P97" s="285"/>
    </row>
    <row r="98" spans="2:16" ht="20.25" customHeight="1" x14ac:dyDescent="0.2">
      <c r="B98" s="649"/>
      <c r="C98" s="165" t="s">
        <v>54</v>
      </c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652"/>
      <c r="O98" s="285"/>
      <c r="P98" s="285"/>
    </row>
    <row r="99" spans="2:16" ht="20.25" customHeight="1" thickBot="1" x14ac:dyDescent="0.25">
      <c r="B99" s="682"/>
      <c r="C99" s="168"/>
      <c r="D99" s="169"/>
      <c r="E99" s="169"/>
      <c r="F99" s="169"/>
      <c r="G99" s="169"/>
      <c r="H99" s="169"/>
      <c r="I99" s="169"/>
      <c r="J99" s="169"/>
      <c r="K99" s="169"/>
      <c r="L99" s="169"/>
      <c r="M99" s="169"/>
      <c r="N99" s="683"/>
      <c r="O99" s="285"/>
      <c r="P99" s="285"/>
    </row>
    <row r="100" spans="2:16" x14ac:dyDescent="0.2">
      <c r="N100" s="285"/>
      <c r="O100" s="285"/>
      <c r="P100" s="285"/>
    </row>
    <row r="101" spans="2:16" x14ac:dyDescent="0.2">
      <c r="N101" s="285"/>
      <c r="O101" s="285"/>
      <c r="P101" s="285"/>
    </row>
    <row r="102" spans="2:16" x14ac:dyDescent="0.2">
      <c r="N102" s="285"/>
      <c r="O102" s="285"/>
      <c r="P102" s="285"/>
    </row>
    <row r="103" spans="2:16" x14ac:dyDescent="0.2">
      <c r="N103" s="285"/>
      <c r="O103" s="285"/>
      <c r="P103" s="285"/>
    </row>
    <row r="104" spans="2:16" x14ac:dyDescent="0.2">
      <c r="N104" s="285"/>
      <c r="O104" s="285"/>
      <c r="P104" s="285"/>
    </row>
    <row r="105" spans="2:16" x14ac:dyDescent="0.2">
      <c r="N105" s="285"/>
      <c r="O105" s="285"/>
      <c r="P105" s="285"/>
    </row>
    <row r="106" spans="2:16" x14ac:dyDescent="0.2">
      <c r="N106" s="285"/>
      <c r="O106" s="285"/>
      <c r="P106" s="285"/>
    </row>
    <row r="107" spans="2:16" x14ac:dyDescent="0.2">
      <c r="N107" s="285"/>
      <c r="O107" s="285"/>
      <c r="P107" s="285"/>
    </row>
    <row r="108" spans="2:16" x14ac:dyDescent="0.2">
      <c r="N108" s="285"/>
      <c r="O108" s="285"/>
      <c r="P108" s="285"/>
    </row>
    <row r="109" spans="2:16" x14ac:dyDescent="0.2">
      <c r="N109" s="285"/>
      <c r="O109" s="285"/>
      <c r="P109" s="285"/>
    </row>
    <row r="110" spans="2:16" x14ac:dyDescent="0.2">
      <c r="N110" s="285"/>
      <c r="O110" s="285"/>
      <c r="P110" s="285"/>
    </row>
    <row r="111" spans="2:16" x14ac:dyDescent="0.2">
      <c r="N111" s="285"/>
      <c r="O111" s="285"/>
      <c r="P111" s="285"/>
    </row>
    <row r="112" spans="2:16" x14ac:dyDescent="0.2">
      <c r="N112" s="285"/>
      <c r="O112" s="285"/>
      <c r="P112" s="285"/>
    </row>
    <row r="113" spans="14:16" x14ac:dyDescent="0.2">
      <c r="N113" s="285"/>
      <c r="O113" s="285"/>
      <c r="P113" s="285"/>
    </row>
  </sheetData>
  <mergeCells count="48">
    <mergeCell ref="E91:M91"/>
    <mergeCell ref="E92:M92"/>
    <mergeCell ref="E96:M97"/>
    <mergeCell ref="C98:M99"/>
    <mergeCell ref="E78:M78"/>
    <mergeCell ref="E79:M79"/>
    <mergeCell ref="E80:M83"/>
    <mergeCell ref="E84:M84"/>
    <mergeCell ref="E85:M85"/>
    <mergeCell ref="C86:M87"/>
    <mergeCell ref="E63:M63"/>
    <mergeCell ref="E64:M64"/>
    <mergeCell ref="E65:M69"/>
    <mergeCell ref="E70:M70"/>
    <mergeCell ref="E71:M71"/>
    <mergeCell ref="E77:M77"/>
    <mergeCell ref="E43:M43"/>
    <mergeCell ref="E49:M49"/>
    <mergeCell ref="E50:M50"/>
    <mergeCell ref="E51:M55"/>
    <mergeCell ref="E56:M56"/>
    <mergeCell ref="E57:M57"/>
    <mergeCell ref="E28:M28"/>
    <mergeCell ref="E29:M29"/>
    <mergeCell ref="E35:M35"/>
    <mergeCell ref="E36:M36"/>
    <mergeCell ref="E37:M41"/>
    <mergeCell ref="E42:M42"/>
    <mergeCell ref="B9:N9"/>
    <mergeCell ref="B10:B99"/>
    <mergeCell ref="C10:D10"/>
    <mergeCell ref="N10:N99"/>
    <mergeCell ref="E11:M13"/>
    <mergeCell ref="E14:M14"/>
    <mergeCell ref="E15:M15"/>
    <mergeCell ref="E21:M21"/>
    <mergeCell ref="E22:M22"/>
    <mergeCell ref="E23:M27"/>
    <mergeCell ref="B2:N2"/>
    <mergeCell ref="B3:N3"/>
    <mergeCell ref="B4:N4"/>
    <mergeCell ref="B5:N5"/>
    <mergeCell ref="C6:E6"/>
    <mergeCell ref="F6:G6"/>
    <mergeCell ref="H6:I6"/>
    <mergeCell ref="J6:K6"/>
    <mergeCell ref="L6:M6"/>
    <mergeCell ref="N6:N8"/>
  </mergeCells>
  <conditionalFormatting sqref="K16:M19">
    <cfRule type="expression" dxfId="5" priority="5" stopIfTrue="1">
      <formula>NOT(MONTH(K16)=$C$42)</formula>
    </cfRule>
    <cfRule type="expression" dxfId="4" priority="6" stopIfTrue="1">
      <formula>MATCH(K16,(((#REF!))),0)&gt;0</formula>
    </cfRule>
  </conditionalFormatting>
  <conditionalFormatting sqref="L20:M20">
    <cfRule type="expression" dxfId="3" priority="3" stopIfTrue="1">
      <formula>NOT(MONTH(L20)=$C$42)</formula>
    </cfRule>
    <cfRule type="expression" dxfId="2" priority="4" stopIfTrue="1">
      <formula>MATCH(L20,(((#REF!))),0)&gt;0</formula>
    </cfRule>
  </conditionalFormatting>
  <conditionalFormatting sqref="Q14">
    <cfRule type="expression" dxfId="1" priority="1" stopIfTrue="1">
      <formula>NOT(MONTH(Q14)=$C$42)</formula>
    </cfRule>
    <cfRule type="expression" dxfId="0" priority="2" stopIfTrue="1">
      <formula>MATCH(Q14,(((#REF!))),0)&gt;0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B254C-3D46-7142-921C-1B76CD146257}">
  <sheetPr>
    <tabColor rgb="FF92D050"/>
  </sheetPr>
  <dimension ref="B1:Q889"/>
  <sheetViews>
    <sheetView zoomScale="85" zoomScaleNormal="85" workbookViewId="0">
      <selection activeCell="H8" sqref="H8"/>
    </sheetView>
  </sheetViews>
  <sheetFormatPr baseColWidth="10" defaultColWidth="8.83203125" defaultRowHeight="14" x14ac:dyDescent="0.15"/>
  <cols>
    <col min="1" max="1" width="8.83203125" style="2"/>
    <col min="2" max="3" width="18.83203125" style="24" customWidth="1"/>
    <col min="4" max="8" width="20.5" style="24" customWidth="1"/>
    <col min="9" max="9" width="20.5" style="29" customWidth="1"/>
    <col min="10" max="10" width="20.83203125" style="29" customWidth="1"/>
    <col min="11" max="12" width="18.83203125" style="29" customWidth="1"/>
    <col min="13" max="14" width="5.83203125" style="2" customWidth="1"/>
    <col min="15" max="15" width="13.83203125" style="2" customWidth="1"/>
    <col min="16" max="16" width="8.83203125" style="2"/>
    <col min="17" max="17" width="11.83203125" style="2" bestFit="1" customWidth="1"/>
    <col min="18" max="16384" width="8.83203125" style="2"/>
  </cols>
  <sheetData>
    <row r="1" spans="2:17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7" ht="20" customHeight="1" x14ac:dyDescent="0.15">
      <c r="B2" s="113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</row>
    <row r="3" spans="2:17" ht="20" customHeight="1" x14ac:dyDescent="0.15">
      <c r="B3" s="116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</row>
    <row r="4" spans="2:17" ht="20" customHeight="1" thickBot="1" x14ac:dyDescent="0.2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1"/>
    </row>
    <row r="5" spans="2:17" ht="40" customHeight="1" thickBot="1" x14ac:dyDescent="0.2">
      <c r="B5" s="122" t="s">
        <v>71</v>
      </c>
      <c r="C5" s="123"/>
      <c r="D5" s="123"/>
      <c r="E5" s="123"/>
      <c r="F5" s="123"/>
      <c r="G5" s="123"/>
      <c r="H5" s="123"/>
      <c r="I5" s="123"/>
      <c r="J5" s="123"/>
      <c r="K5" s="123"/>
      <c r="L5" s="124"/>
    </row>
    <row r="6" spans="2:17" ht="30" customHeight="1" x14ac:dyDescent="0.15">
      <c r="B6" s="125" t="s">
        <v>2</v>
      </c>
      <c r="C6" s="126"/>
      <c r="D6" s="129" t="s">
        <v>28</v>
      </c>
      <c r="E6" s="196" t="s">
        <v>29</v>
      </c>
      <c r="F6" s="131" t="s">
        <v>32</v>
      </c>
      <c r="G6" s="133" t="s">
        <v>34</v>
      </c>
      <c r="H6" s="135" t="s">
        <v>3</v>
      </c>
      <c r="I6" s="135"/>
      <c r="J6" s="138" t="s">
        <v>39</v>
      </c>
      <c r="K6" s="139"/>
      <c r="L6" s="140"/>
    </row>
    <row r="7" spans="2:17" ht="34.5" customHeight="1" x14ac:dyDescent="0.15">
      <c r="B7" s="127"/>
      <c r="C7" s="128"/>
      <c r="D7" s="130"/>
      <c r="E7" s="197"/>
      <c r="F7" s="132"/>
      <c r="G7" s="134"/>
      <c r="H7" s="3" t="s">
        <v>45</v>
      </c>
      <c r="I7" s="4" t="s">
        <v>36</v>
      </c>
      <c r="J7" s="141"/>
      <c r="K7" s="142"/>
      <c r="L7" s="143"/>
    </row>
    <row r="8" spans="2:17" ht="30" customHeight="1" x14ac:dyDescent="0.15">
      <c r="B8" s="204" t="s">
        <v>4</v>
      </c>
      <c r="C8" s="228"/>
      <c r="D8" s="30" t="s">
        <v>48</v>
      </c>
      <c r="E8" s="16" t="s">
        <v>72</v>
      </c>
      <c r="F8" s="30" t="s">
        <v>49</v>
      </c>
      <c r="G8" s="30" t="s">
        <v>21</v>
      </c>
      <c r="H8" s="33" t="s">
        <v>79</v>
      </c>
      <c r="I8" s="33" t="s">
        <v>41</v>
      </c>
      <c r="J8" s="141"/>
      <c r="K8" s="142"/>
      <c r="L8" s="143"/>
    </row>
    <row r="9" spans="2:17" ht="30" customHeight="1" x14ac:dyDescent="0.15">
      <c r="B9" s="147" t="s">
        <v>24</v>
      </c>
      <c r="C9" s="148"/>
      <c r="D9" s="16" t="s">
        <v>27</v>
      </c>
      <c r="E9" s="16" t="s">
        <v>31</v>
      </c>
      <c r="F9" s="16" t="s">
        <v>33</v>
      </c>
      <c r="G9" s="16" t="s">
        <v>27</v>
      </c>
      <c r="H9" s="33" t="s">
        <v>38</v>
      </c>
      <c r="I9" s="33" t="s">
        <v>38</v>
      </c>
      <c r="J9" s="141"/>
      <c r="K9" s="142"/>
      <c r="L9" s="143"/>
    </row>
    <row r="10" spans="2:17" ht="30" customHeight="1" thickBot="1" x14ac:dyDescent="0.2">
      <c r="B10" s="149" t="s">
        <v>25</v>
      </c>
      <c r="C10" s="150"/>
      <c r="D10" s="5" t="s">
        <v>26</v>
      </c>
      <c r="E10" s="5" t="s">
        <v>30</v>
      </c>
      <c r="F10" s="5" t="s">
        <v>26</v>
      </c>
      <c r="G10" s="5" t="s">
        <v>26</v>
      </c>
      <c r="H10" s="36" t="s">
        <v>37</v>
      </c>
      <c r="I10" s="36" t="s">
        <v>37</v>
      </c>
      <c r="J10" s="144"/>
      <c r="K10" s="145"/>
      <c r="L10" s="146"/>
    </row>
    <row r="11" spans="2:17" ht="40" customHeight="1" thickBot="1" x14ac:dyDescent="0.2">
      <c r="B11" s="107" t="s">
        <v>50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86"/>
      <c r="O11" s="53"/>
      <c r="P11" s="54" t="s">
        <v>47</v>
      </c>
      <c r="Q11" s="54" t="s">
        <v>46</v>
      </c>
    </row>
    <row r="12" spans="2:17" ht="20" customHeight="1" thickBot="1" x14ac:dyDescent="0.2">
      <c r="B12" s="111" t="s">
        <v>5</v>
      </c>
      <c r="C12" s="112"/>
      <c r="D12" s="98" t="s">
        <v>56</v>
      </c>
      <c r="E12" s="99" t="s">
        <v>57</v>
      </c>
      <c r="F12" s="99" t="s">
        <v>58</v>
      </c>
      <c r="G12" s="99" t="s">
        <v>59</v>
      </c>
      <c r="H12" s="99" t="s">
        <v>60</v>
      </c>
      <c r="I12" s="99" t="s">
        <v>61</v>
      </c>
      <c r="J12" s="99" t="s">
        <v>62</v>
      </c>
      <c r="K12" s="100" t="s">
        <v>63</v>
      </c>
      <c r="L12" s="101" t="s">
        <v>64</v>
      </c>
      <c r="O12" s="58" t="s">
        <v>7</v>
      </c>
      <c r="P12" s="65">
        <v>36</v>
      </c>
      <c r="Q12" s="65">
        <f>COUNTIF($B$13:$L$101,"Anatomia II")</f>
        <v>36</v>
      </c>
    </row>
    <row r="13" spans="2:17" ht="20" customHeight="1" x14ac:dyDescent="0.15">
      <c r="B13" s="49" t="s">
        <v>12</v>
      </c>
      <c r="C13" s="73">
        <v>45931</v>
      </c>
      <c r="D13" s="225" t="s">
        <v>18</v>
      </c>
      <c r="E13" s="226"/>
      <c r="F13" s="226"/>
      <c r="G13" s="226"/>
      <c r="H13" s="226"/>
      <c r="I13" s="226"/>
      <c r="J13" s="226"/>
      <c r="K13" s="226"/>
      <c r="L13" s="227"/>
      <c r="O13" s="59" t="s">
        <v>9</v>
      </c>
      <c r="P13" s="65">
        <v>51</v>
      </c>
      <c r="Q13" s="65">
        <f>COUNTIF($B$13:$L$101,"Microbiologia")</f>
        <v>51</v>
      </c>
    </row>
    <row r="14" spans="2:17" ht="20" customHeight="1" x14ac:dyDescent="0.15">
      <c r="B14" s="48" t="s">
        <v>13</v>
      </c>
      <c r="C14" s="74">
        <v>45932</v>
      </c>
      <c r="D14" s="177"/>
      <c r="E14" s="178"/>
      <c r="F14" s="178"/>
      <c r="G14" s="178"/>
      <c r="H14" s="178"/>
      <c r="I14" s="178"/>
      <c r="J14" s="178"/>
      <c r="K14" s="178"/>
      <c r="L14" s="179"/>
      <c r="O14" s="60" t="s">
        <v>11</v>
      </c>
      <c r="P14" s="65">
        <v>29</v>
      </c>
      <c r="Q14" s="65">
        <f>COUNTIF($B$13:$L$101,"Fisiologia e Biof.")</f>
        <v>29</v>
      </c>
    </row>
    <row r="15" spans="2:17" ht="20" customHeight="1" x14ac:dyDescent="0.15">
      <c r="B15" s="48" t="s">
        <v>14</v>
      </c>
      <c r="C15" s="74">
        <v>45933</v>
      </c>
      <c r="D15" s="177"/>
      <c r="E15" s="178"/>
      <c r="F15" s="178"/>
      <c r="G15" s="178"/>
      <c r="H15" s="178"/>
      <c r="I15" s="178"/>
      <c r="J15" s="178"/>
      <c r="K15" s="178"/>
      <c r="L15" s="179"/>
      <c r="O15" s="61" t="s">
        <v>8</v>
      </c>
      <c r="P15" s="65">
        <v>36</v>
      </c>
      <c r="Q15" s="65">
        <f>COUNTIF($B$13:$L$101,"Biochimica II")</f>
        <v>36</v>
      </c>
    </row>
    <row r="16" spans="2:17" ht="20" customHeight="1" x14ac:dyDescent="0.15">
      <c r="B16" s="20" t="s">
        <v>15</v>
      </c>
      <c r="C16" s="34">
        <v>45934</v>
      </c>
      <c r="D16" s="155"/>
      <c r="E16" s="156"/>
      <c r="F16" s="156"/>
      <c r="G16" s="156"/>
      <c r="H16" s="156"/>
      <c r="I16" s="156"/>
      <c r="J16" s="156"/>
      <c r="K16" s="156"/>
      <c r="L16" s="157"/>
      <c r="O16" s="57" t="s">
        <v>16</v>
      </c>
      <c r="P16" s="65">
        <v>14</v>
      </c>
      <c r="Q16" s="65">
        <f>COUNTIF($B$13:$L$101,"Storia")</f>
        <v>14</v>
      </c>
    </row>
    <row r="17" spans="2:17" ht="20" customHeight="1" x14ac:dyDescent="0.15">
      <c r="B17" s="20" t="s">
        <v>17</v>
      </c>
      <c r="C17" s="21">
        <v>45935</v>
      </c>
      <c r="D17" s="155"/>
      <c r="E17" s="156"/>
      <c r="F17" s="156"/>
      <c r="G17" s="156"/>
      <c r="H17" s="156"/>
      <c r="I17" s="156"/>
      <c r="J17" s="156"/>
      <c r="K17" s="156"/>
      <c r="L17" s="157"/>
      <c r="O17" s="72" t="s">
        <v>55</v>
      </c>
      <c r="P17" s="65">
        <v>14</v>
      </c>
      <c r="Q17" s="65">
        <f>COUNTIF($B$13:$L$101,"DEA")</f>
        <v>14</v>
      </c>
    </row>
    <row r="18" spans="2:17" ht="20" customHeight="1" x14ac:dyDescent="0.15">
      <c r="B18" s="48" t="s">
        <v>6</v>
      </c>
      <c r="C18" s="74">
        <v>45936</v>
      </c>
      <c r="D18" s="13" t="s">
        <v>7</v>
      </c>
      <c r="E18" s="14" t="s">
        <v>7</v>
      </c>
      <c r="F18" s="15" t="s">
        <v>11</v>
      </c>
      <c r="G18" s="15" t="s">
        <v>11</v>
      </c>
      <c r="H18" s="15" t="s">
        <v>11</v>
      </c>
      <c r="I18" s="16"/>
      <c r="J18" s="17" t="s">
        <v>9</v>
      </c>
      <c r="K18" s="17" t="s">
        <v>9</v>
      </c>
      <c r="L18" s="31" t="s">
        <v>9</v>
      </c>
    </row>
    <row r="19" spans="2:17" ht="20" customHeight="1" x14ac:dyDescent="0.15">
      <c r="B19" s="48" t="s">
        <v>10</v>
      </c>
      <c r="C19" s="75">
        <v>45937</v>
      </c>
      <c r="D19" s="13" t="s">
        <v>7</v>
      </c>
      <c r="E19" s="14" t="s">
        <v>7</v>
      </c>
      <c r="F19" s="16"/>
      <c r="G19" s="16"/>
      <c r="H19" s="16"/>
      <c r="I19" s="16"/>
      <c r="J19" s="17" t="s">
        <v>9</v>
      </c>
      <c r="K19" s="17" t="s">
        <v>9</v>
      </c>
      <c r="L19" s="31" t="s">
        <v>9</v>
      </c>
    </row>
    <row r="20" spans="2:17" ht="20" customHeight="1" x14ac:dyDescent="0.15">
      <c r="B20" s="48" t="s">
        <v>12</v>
      </c>
      <c r="C20" s="74">
        <v>45938</v>
      </c>
      <c r="D20" s="13" t="s">
        <v>7</v>
      </c>
      <c r="E20" s="14" t="s">
        <v>7</v>
      </c>
      <c r="F20" s="15" t="s">
        <v>11</v>
      </c>
      <c r="G20" s="15" t="s">
        <v>11</v>
      </c>
      <c r="H20" s="15" t="s">
        <v>11</v>
      </c>
      <c r="I20" s="16"/>
      <c r="J20" s="17" t="s">
        <v>9</v>
      </c>
      <c r="K20" s="17" t="s">
        <v>9</v>
      </c>
      <c r="L20" s="31" t="s">
        <v>9</v>
      </c>
    </row>
    <row r="21" spans="2:17" ht="20" customHeight="1" x14ac:dyDescent="0.15">
      <c r="B21" s="48" t="s">
        <v>13</v>
      </c>
      <c r="C21" s="74">
        <v>45939</v>
      </c>
      <c r="D21" s="13" t="s">
        <v>7</v>
      </c>
      <c r="E21" s="14" t="s">
        <v>7</v>
      </c>
      <c r="F21" s="15" t="s">
        <v>11</v>
      </c>
      <c r="G21" s="15" t="s">
        <v>11</v>
      </c>
      <c r="H21" s="15" t="s">
        <v>11</v>
      </c>
      <c r="I21" s="16"/>
      <c r="J21" s="17" t="s">
        <v>9</v>
      </c>
      <c r="K21" s="17" t="s">
        <v>9</v>
      </c>
      <c r="L21" s="31" t="s">
        <v>9</v>
      </c>
    </row>
    <row r="22" spans="2:17" ht="20" customHeight="1" x14ac:dyDescent="0.15">
      <c r="B22" s="48" t="s">
        <v>14</v>
      </c>
      <c r="C22" s="75">
        <v>45940</v>
      </c>
      <c r="D22" s="13" t="s">
        <v>7</v>
      </c>
      <c r="E22" s="14" t="s">
        <v>7</v>
      </c>
      <c r="F22" s="15" t="s">
        <v>11</v>
      </c>
      <c r="G22" s="15" t="s">
        <v>11</v>
      </c>
      <c r="H22" s="15" t="s">
        <v>11</v>
      </c>
      <c r="I22" s="16"/>
      <c r="J22" s="17" t="s">
        <v>9</v>
      </c>
      <c r="K22" s="17" t="s">
        <v>9</v>
      </c>
      <c r="L22" s="31" t="s">
        <v>9</v>
      </c>
    </row>
    <row r="23" spans="2:17" ht="20" customHeight="1" x14ac:dyDescent="0.15">
      <c r="B23" s="20" t="s">
        <v>15</v>
      </c>
      <c r="C23" s="21">
        <v>45941</v>
      </c>
      <c r="D23" s="155"/>
      <c r="E23" s="156"/>
      <c r="F23" s="156"/>
      <c r="G23" s="156"/>
      <c r="H23" s="156"/>
      <c r="I23" s="156"/>
      <c r="J23" s="156"/>
      <c r="K23" s="156"/>
      <c r="L23" s="157"/>
    </row>
    <row r="24" spans="2:17" ht="20" customHeight="1" x14ac:dyDescent="0.15">
      <c r="B24" s="20" t="s">
        <v>17</v>
      </c>
      <c r="C24" s="21">
        <v>45942</v>
      </c>
      <c r="D24" s="155"/>
      <c r="E24" s="156"/>
      <c r="F24" s="156"/>
      <c r="G24" s="156"/>
      <c r="H24" s="156"/>
      <c r="I24" s="156"/>
      <c r="J24" s="156"/>
      <c r="K24" s="156"/>
      <c r="L24" s="157"/>
    </row>
    <row r="25" spans="2:17" ht="20" customHeight="1" x14ac:dyDescent="0.15">
      <c r="B25" s="48" t="s">
        <v>6</v>
      </c>
      <c r="C25" s="75">
        <v>45943</v>
      </c>
      <c r="D25" s="177" t="s">
        <v>18</v>
      </c>
      <c r="E25" s="178"/>
      <c r="F25" s="178"/>
      <c r="G25" s="178"/>
      <c r="H25" s="178"/>
      <c r="I25" s="178"/>
      <c r="J25" s="178"/>
      <c r="K25" s="178"/>
      <c r="L25" s="179"/>
    </row>
    <row r="26" spans="2:17" ht="20" customHeight="1" x14ac:dyDescent="0.15">
      <c r="B26" s="48" t="s">
        <v>10</v>
      </c>
      <c r="C26" s="74">
        <v>45944</v>
      </c>
      <c r="D26" s="177"/>
      <c r="E26" s="178"/>
      <c r="F26" s="178"/>
      <c r="G26" s="178"/>
      <c r="H26" s="178"/>
      <c r="I26" s="178"/>
      <c r="J26" s="178"/>
      <c r="K26" s="178"/>
      <c r="L26" s="179"/>
    </row>
    <row r="27" spans="2:17" ht="20" customHeight="1" x14ac:dyDescent="0.15">
      <c r="B27" s="48" t="s">
        <v>12</v>
      </c>
      <c r="C27" s="74">
        <v>45945</v>
      </c>
      <c r="D27" s="177"/>
      <c r="E27" s="178"/>
      <c r="F27" s="178"/>
      <c r="G27" s="178"/>
      <c r="H27" s="178"/>
      <c r="I27" s="178"/>
      <c r="J27" s="178"/>
      <c r="K27" s="178"/>
      <c r="L27" s="179"/>
    </row>
    <row r="28" spans="2:17" ht="20" customHeight="1" x14ac:dyDescent="0.15">
      <c r="B28" s="48" t="s">
        <v>13</v>
      </c>
      <c r="C28" s="75">
        <v>45946</v>
      </c>
      <c r="D28" s="177"/>
      <c r="E28" s="178"/>
      <c r="F28" s="178"/>
      <c r="G28" s="178"/>
      <c r="H28" s="178"/>
      <c r="I28" s="178"/>
      <c r="J28" s="178"/>
      <c r="K28" s="178"/>
      <c r="L28" s="179"/>
    </row>
    <row r="29" spans="2:17" ht="20" customHeight="1" x14ac:dyDescent="0.15">
      <c r="B29" s="48" t="s">
        <v>14</v>
      </c>
      <c r="C29" s="74">
        <v>45947</v>
      </c>
      <c r="D29" s="177"/>
      <c r="E29" s="178"/>
      <c r="F29" s="178"/>
      <c r="G29" s="178"/>
      <c r="H29" s="178"/>
      <c r="I29" s="178"/>
      <c r="J29" s="178"/>
      <c r="K29" s="178"/>
      <c r="L29" s="179"/>
    </row>
    <row r="30" spans="2:17" ht="20" customHeight="1" x14ac:dyDescent="0.15">
      <c r="B30" s="20" t="s">
        <v>15</v>
      </c>
      <c r="C30" s="21">
        <v>45948</v>
      </c>
      <c r="D30" s="155"/>
      <c r="E30" s="156"/>
      <c r="F30" s="156"/>
      <c r="G30" s="156"/>
      <c r="H30" s="156"/>
      <c r="I30" s="156"/>
      <c r="J30" s="156"/>
      <c r="K30" s="156"/>
      <c r="L30" s="157"/>
    </row>
    <row r="31" spans="2:17" ht="20" customHeight="1" x14ac:dyDescent="0.15">
      <c r="B31" s="20" t="s">
        <v>17</v>
      </c>
      <c r="C31" s="34">
        <v>45949</v>
      </c>
      <c r="D31" s="155"/>
      <c r="E31" s="156"/>
      <c r="F31" s="156"/>
      <c r="G31" s="156"/>
      <c r="H31" s="156"/>
      <c r="I31" s="156"/>
      <c r="J31" s="156"/>
      <c r="K31" s="156"/>
      <c r="L31" s="157"/>
    </row>
    <row r="32" spans="2:17" ht="20" customHeight="1" x14ac:dyDescent="0.15">
      <c r="B32" s="48" t="s">
        <v>6</v>
      </c>
      <c r="C32" s="74">
        <v>45950</v>
      </c>
      <c r="D32" s="13" t="s">
        <v>7</v>
      </c>
      <c r="E32" s="14" t="s">
        <v>7</v>
      </c>
      <c r="F32" s="15" t="s">
        <v>11</v>
      </c>
      <c r="G32" s="15" t="s">
        <v>11</v>
      </c>
      <c r="H32" s="15" t="s">
        <v>11</v>
      </c>
      <c r="I32" s="23"/>
      <c r="J32" s="17" t="s">
        <v>9</v>
      </c>
      <c r="K32" s="17" t="s">
        <v>9</v>
      </c>
      <c r="L32" s="31" t="s">
        <v>9</v>
      </c>
    </row>
    <row r="33" spans="2:13" ht="20" customHeight="1" x14ac:dyDescent="0.15">
      <c r="B33" s="48" t="s">
        <v>10</v>
      </c>
      <c r="C33" s="74">
        <v>45951</v>
      </c>
      <c r="D33" s="13" t="s">
        <v>7</v>
      </c>
      <c r="E33" s="14" t="s">
        <v>7</v>
      </c>
      <c r="F33" s="4" t="s">
        <v>16</v>
      </c>
      <c r="G33" s="4" t="s">
        <v>16</v>
      </c>
      <c r="H33" s="4" t="s">
        <v>16</v>
      </c>
      <c r="I33" s="16"/>
      <c r="J33" s="17" t="s">
        <v>9</v>
      </c>
      <c r="K33" s="17" t="s">
        <v>9</v>
      </c>
      <c r="L33" s="18"/>
    </row>
    <row r="34" spans="2:13" ht="20" customHeight="1" x14ac:dyDescent="0.15">
      <c r="B34" s="48" t="s">
        <v>12</v>
      </c>
      <c r="C34" s="75">
        <v>45952</v>
      </c>
      <c r="D34" s="13" t="s">
        <v>7</v>
      </c>
      <c r="E34" s="14" t="s">
        <v>7</v>
      </c>
      <c r="F34" s="15" t="s">
        <v>11</v>
      </c>
      <c r="G34" s="15" t="s">
        <v>11</v>
      </c>
      <c r="H34" s="15" t="s">
        <v>11</v>
      </c>
      <c r="I34" s="16"/>
      <c r="J34" s="17" t="s">
        <v>9</v>
      </c>
      <c r="K34" s="17" t="s">
        <v>9</v>
      </c>
      <c r="L34" s="31" t="s">
        <v>9</v>
      </c>
    </row>
    <row r="35" spans="2:13" ht="20" customHeight="1" x14ac:dyDescent="0.15">
      <c r="B35" s="48" t="s">
        <v>13</v>
      </c>
      <c r="C35" s="74">
        <v>45953</v>
      </c>
      <c r="D35" s="13" t="s">
        <v>7</v>
      </c>
      <c r="E35" s="14" t="s">
        <v>7</v>
      </c>
      <c r="F35" s="15" t="s">
        <v>11</v>
      </c>
      <c r="G35" s="15" t="s">
        <v>11</v>
      </c>
      <c r="H35" s="15" t="s">
        <v>11</v>
      </c>
      <c r="I35" s="16"/>
      <c r="J35" s="17" t="s">
        <v>9</v>
      </c>
      <c r="K35" s="17" t="s">
        <v>9</v>
      </c>
      <c r="L35" s="31" t="s">
        <v>9</v>
      </c>
    </row>
    <row r="36" spans="2:13" ht="20" customHeight="1" x14ac:dyDescent="0.15">
      <c r="B36" s="48" t="s">
        <v>14</v>
      </c>
      <c r="C36" s="74">
        <v>45954</v>
      </c>
      <c r="D36" s="13" t="s">
        <v>7</v>
      </c>
      <c r="E36" s="14" t="s">
        <v>7</v>
      </c>
      <c r="F36" s="15" t="s">
        <v>11</v>
      </c>
      <c r="G36" s="15" t="s">
        <v>11</v>
      </c>
      <c r="H36" s="15" t="s">
        <v>11</v>
      </c>
      <c r="I36" s="16"/>
      <c r="J36" s="17" t="s">
        <v>9</v>
      </c>
      <c r="K36" s="17" t="s">
        <v>9</v>
      </c>
      <c r="L36" s="31" t="s">
        <v>9</v>
      </c>
    </row>
    <row r="37" spans="2:13" ht="20" customHeight="1" x14ac:dyDescent="0.15">
      <c r="B37" s="20" t="s">
        <v>15</v>
      </c>
      <c r="C37" s="34">
        <v>45955</v>
      </c>
      <c r="D37" s="155"/>
      <c r="E37" s="156"/>
      <c r="F37" s="156"/>
      <c r="G37" s="156"/>
      <c r="H37" s="156"/>
      <c r="I37" s="156"/>
      <c r="J37" s="156"/>
      <c r="K37" s="156"/>
      <c r="L37" s="157"/>
    </row>
    <row r="38" spans="2:13" ht="20" customHeight="1" x14ac:dyDescent="0.15">
      <c r="B38" s="20" t="s">
        <v>17</v>
      </c>
      <c r="C38" s="21">
        <v>45956</v>
      </c>
      <c r="D38" s="155"/>
      <c r="E38" s="156"/>
      <c r="F38" s="156"/>
      <c r="G38" s="156"/>
      <c r="H38" s="156"/>
      <c r="I38" s="156"/>
      <c r="J38" s="156"/>
      <c r="K38" s="156"/>
      <c r="L38" s="157"/>
    </row>
    <row r="39" spans="2:13" ht="20" customHeight="1" x14ac:dyDescent="0.15">
      <c r="B39" s="48" t="s">
        <v>6</v>
      </c>
      <c r="C39" s="74">
        <v>45957</v>
      </c>
      <c r="D39" s="177" t="s">
        <v>18</v>
      </c>
      <c r="E39" s="178"/>
      <c r="F39" s="178"/>
      <c r="G39" s="178"/>
      <c r="H39" s="178"/>
      <c r="I39" s="178"/>
      <c r="J39" s="178"/>
      <c r="K39" s="178"/>
      <c r="L39" s="179"/>
    </row>
    <row r="40" spans="2:13" ht="20" customHeight="1" x14ac:dyDescent="0.15">
      <c r="B40" s="48" t="s">
        <v>10</v>
      </c>
      <c r="C40" s="75">
        <v>45958</v>
      </c>
      <c r="D40" s="177"/>
      <c r="E40" s="178"/>
      <c r="F40" s="178"/>
      <c r="G40" s="178"/>
      <c r="H40" s="178"/>
      <c r="I40" s="178"/>
      <c r="J40" s="178"/>
      <c r="K40" s="178"/>
      <c r="L40" s="179"/>
    </row>
    <row r="41" spans="2:13" ht="20" customHeight="1" x14ac:dyDescent="0.15">
      <c r="B41" s="48" t="s">
        <v>12</v>
      </c>
      <c r="C41" s="74">
        <v>45959</v>
      </c>
      <c r="D41" s="177"/>
      <c r="E41" s="178"/>
      <c r="F41" s="178"/>
      <c r="G41" s="178"/>
      <c r="H41" s="178"/>
      <c r="I41" s="178"/>
      <c r="J41" s="178"/>
      <c r="K41" s="178"/>
      <c r="L41" s="179"/>
    </row>
    <row r="42" spans="2:13" ht="20" customHeight="1" x14ac:dyDescent="0.15">
      <c r="B42" s="48" t="s">
        <v>13</v>
      </c>
      <c r="C42" s="74">
        <v>45960</v>
      </c>
      <c r="D42" s="177"/>
      <c r="E42" s="178"/>
      <c r="F42" s="178"/>
      <c r="G42" s="178"/>
      <c r="H42" s="178"/>
      <c r="I42" s="178"/>
      <c r="J42" s="178"/>
      <c r="K42" s="178"/>
      <c r="L42" s="179"/>
    </row>
    <row r="43" spans="2:13" ht="20" customHeight="1" x14ac:dyDescent="0.15">
      <c r="B43" s="48" t="s">
        <v>14</v>
      </c>
      <c r="C43" s="75">
        <v>45961</v>
      </c>
      <c r="D43" s="177"/>
      <c r="E43" s="178"/>
      <c r="F43" s="178"/>
      <c r="G43" s="178"/>
      <c r="H43" s="178"/>
      <c r="I43" s="178"/>
      <c r="J43" s="178"/>
      <c r="K43" s="178"/>
      <c r="L43" s="179"/>
    </row>
    <row r="44" spans="2:13" ht="20" customHeight="1" x14ac:dyDescent="0.15">
      <c r="B44" s="20" t="s">
        <v>15</v>
      </c>
      <c r="C44" s="21">
        <v>45962</v>
      </c>
      <c r="D44" s="155"/>
      <c r="E44" s="156"/>
      <c r="F44" s="156"/>
      <c r="G44" s="156"/>
      <c r="H44" s="156"/>
      <c r="I44" s="156"/>
      <c r="J44" s="156"/>
      <c r="K44" s="156"/>
      <c r="L44" s="157"/>
    </row>
    <row r="45" spans="2:13" ht="20" customHeight="1" x14ac:dyDescent="0.15">
      <c r="B45" s="20" t="s">
        <v>17</v>
      </c>
      <c r="C45" s="21">
        <v>45963</v>
      </c>
      <c r="D45" s="155"/>
      <c r="E45" s="156"/>
      <c r="F45" s="156"/>
      <c r="G45" s="156"/>
      <c r="H45" s="156"/>
      <c r="I45" s="156"/>
      <c r="J45" s="156"/>
      <c r="K45" s="156"/>
      <c r="L45" s="157"/>
    </row>
    <row r="46" spans="2:13" ht="20" customHeight="1" x14ac:dyDescent="0.15">
      <c r="B46" s="48" t="s">
        <v>6</v>
      </c>
      <c r="C46" s="75">
        <v>45964</v>
      </c>
      <c r="D46" s="13" t="s">
        <v>7</v>
      </c>
      <c r="E46" s="14" t="s">
        <v>7</v>
      </c>
      <c r="F46" s="15" t="s">
        <v>11</v>
      </c>
      <c r="G46" s="15" t="s">
        <v>11</v>
      </c>
      <c r="H46" s="15" t="s">
        <v>11</v>
      </c>
      <c r="I46" s="22"/>
      <c r="J46" s="17" t="s">
        <v>9</v>
      </c>
      <c r="K46" s="17" t="s">
        <v>9</v>
      </c>
      <c r="L46" s="31" t="s">
        <v>9</v>
      </c>
      <c r="M46" s="97"/>
    </row>
    <row r="47" spans="2:13" ht="20" customHeight="1" x14ac:dyDescent="0.15">
      <c r="B47" s="48" t="s">
        <v>10</v>
      </c>
      <c r="C47" s="74">
        <v>45965</v>
      </c>
      <c r="D47" s="13" t="s">
        <v>7</v>
      </c>
      <c r="E47" s="14" t="s">
        <v>7</v>
      </c>
      <c r="F47" s="19" t="s">
        <v>8</v>
      </c>
      <c r="G47" s="19" t="s">
        <v>8</v>
      </c>
      <c r="H47" s="19" t="s">
        <v>8</v>
      </c>
      <c r="I47" s="23"/>
      <c r="J47" s="17" t="s">
        <v>9</v>
      </c>
      <c r="K47" s="17" t="s">
        <v>9</v>
      </c>
      <c r="L47" s="31" t="s">
        <v>9</v>
      </c>
    </row>
    <row r="48" spans="2:13" ht="20" customHeight="1" x14ac:dyDescent="0.15">
      <c r="B48" s="48" t="s">
        <v>12</v>
      </c>
      <c r="C48" s="74">
        <v>45966</v>
      </c>
      <c r="D48" s="13" t="s">
        <v>7</v>
      </c>
      <c r="E48" s="14" t="s">
        <v>7</v>
      </c>
      <c r="F48" s="19" t="s">
        <v>8</v>
      </c>
      <c r="G48" s="19" t="s">
        <v>8</v>
      </c>
      <c r="H48" s="19" t="s">
        <v>8</v>
      </c>
      <c r="I48" s="24"/>
      <c r="J48" s="17" t="s">
        <v>9</v>
      </c>
      <c r="K48" s="17" t="s">
        <v>9</v>
      </c>
      <c r="L48" s="31" t="s">
        <v>9</v>
      </c>
    </row>
    <row r="49" spans="2:12" ht="20" customHeight="1" x14ac:dyDescent="0.15">
      <c r="B49" s="48" t="s">
        <v>13</v>
      </c>
      <c r="C49" s="75">
        <v>45967</v>
      </c>
      <c r="D49" s="13" t="s">
        <v>7</v>
      </c>
      <c r="E49" s="14" t="s">
        <v>7</v>
      </c>
      <c r="F49" s="19" t="s">
        <v>8</v>
      </c>
      <c r="G49" s="19" t="s">
        <v>8</v>
      </c>
      <c r="H49" s="19" t="s">
        <v>8</v>
      </c>
      <c r="I49" s="16"/>
      <c r="J49" s="17" t="s">
        <v>9</v>
      </c>
      <c r="K49" s="17" t="s">
        <v>9</v>
      </c>
      <c r="L49" s="31" t="s">
        <v>9</v>
      </c>
    </row>
    <row r="50" spans="2:12" ht="20" customHeight="1" x14ac:dyDescent="0.15">
      <c r="B50" s="48" t="s">
        <v>14</v>
      </c>
      <c r="C50" s="74">
        <v>45968</v>
      </c>
      <c r="D50" s="13" t="s">
        <v>7</v>
      </c>
      <c r="E50" s="14" t="s">
        <v>7</v>
      </c>
      <c r="F50" s="19" t="s">
        <v>8</v>
      </c>
      <c r="G50" s="19" t="s">
        <v>8</v>
      </c>
      <c r="H50" s="19" t="s">
        <v>8</v>
      </c>
      <c r="I50" s="16"/>
      <c r="J50" s="17" t="s">
        <v>9</v>
      </c>
      <c r="K50" s="17" t="s">
        <v>9</v>
      </c>
      <c r="L50" s="31" t="s">
        <v>9</v>
      </c>
    </row>
    <row r="51" spans="2:12" ht="20" customHeight="1" x14ac:dyDescent="0.15">
      <c r="B51" s="20" t="s">
        <v>15</v>
      </c>
      <c r="C51" s="21">
        <v>45969</v>
      </c>
      <c r="D51" s="155"/>
      <c r="E51" s="156"/>
      <c r="F51" s="156"/>
      <c r="G51" s="156"/>
      <c r="H51" s="156"/>
      <c r="I51" s="156"/>
      <c r="J51" s="156"/>
      <c r="K51" s="156"/>
      <c r="L51" s="157"/>
    </row>
    <row r="52" spans="2:12" ht="20" customHeight="1" x14ac:dyDescent="0.15">
      <c r="B52" s="20" t="s">
        <v>17</v>
      </c>
      <c r="C52" s="34">
        <v>45970</v>
      </c>
      <c r="D52" s="155"/>
      <c r="E52" s="156"/>
      <c r="F52" s="156"/>
      <c r="G52" s="156"/>
      <c r="H52" s="156"/>
      <c r="I52" s="156"/>
      <c r="J52" s="156"/>
      <c r="K52" s="156"/>
      <c r="L52" s="157"/>
    </row>
    <row r="53" spans="2:12" ht="20" customHeight="1" x14ac:dyDescent="0.15">
      <c r="B53" s="48" t="s">
        <v>6</v>
      </c>
      <c r="C53" s="74">
        <v>45971</v>
      </c>
      <c r="D53" s="177" t="s">
        <v>18</v>
      </c>
      <c r="E53" s="178"/>
      <c r="F53" s="178"/>
      <c r="G53" s="178"/>
      <c r="H53" s="178"/>
      <c r="I53" s="178"/>
      <c r="J53" s="178"/>
      <c r="K53" s="178"/>
      <c r="L53" s="179"/>
    </row>
    <row r="54" spans="2:12" ht="20" customHeight="1" x14ac:dyDescent="0.15">
      <c r="B54" s="48" t="s">
        <v>10</v>
      </c>
      <c r="C54" s="74">
        <v>45972</v>
      </c>
      <c r="D54" s="177"/>
      <c r="E54" s="178"/>
      <c r="F54" s="178"/>
      <c r="G54" s="178"/>
      <c r="H54" s="178"/>
      <c r="I54" s="178"/>
      <c r="J54" s="178"/>
      <c r="K54" s="178"/>
      <c r="L54" s="179"/>
    </row>
    <row r="55" spans="2:12" ht="20" customHeight="1" x14ac:dyDescent="0.15">
      <c r="B55" s="48" t="s">
        <v>12</v>
      </c>
      <c r="C55" s="75">
        <v>45973</v>
      </c>
      <c r="D55" s="177"/>
      <c r="E55" s="178"/>
      <c r="F55" s="178"/>
      <c r="G55" s="178"/>
      <c r="H55" s="178"/>
      <c r="I55" s="178"/>
      <c r="J55" s="178"/>
      <c r="K55" s="178"/>
      <c r="L55" s="179"/>
    </row>
    <row r="56" spans="2:12" ht="20" customHeight="1" x14ac:dyDescent="0.15">
      <c r="B56" s="48" t="s">
        <v>13</v>
      </c>
      <c r="C56" s="74">
        <v>45974</v>
      </c>
      <c r="D56" s="177"/>
      <c r="E56" s="178"/>
      <c r="F56" s="178"/>
      <c r="G56" s="178"/>
      <c r="H56" s="178"/>
      <c r="I56" s="178"/>
      <c r="J56" s="178"/>
      <c r="K56" s="178"/>
      <c r="L56" s="179"/>
    </row>
    <row r="57" spans="2:12" ht="20" customHeight="1" x14ac:dyDescent="0.15">
      <c r="B57" s="48" t="s">
        <v>14</v>
      </c>
      <c r="C57" s="74">
        <v>45975</v>
      </c>
      <c r="D57" s="177"/>
      <c r="E57" s="178"/>
      <c r="F57" s="178"/>
      <c r="G57" s="178"/>
      <c r="H57" s="178"/>
      <c r="I57" s="178"/>
      <c r="J57" s="178"/>
      <c r="K57" s="178"/>
      <c r="L57" s="179"/>
    </row>
    <row r="58" spans="2:12" ht="20" customHeight="1" x14ac:dyDescent="0.15">
      <c r="B58" s="20" t="s">
        <v>15</v>
      </c>
      <c r="C58" s="34">
        <v>45976</v>
      </c>
      <c r="D58" s="155"/>
      <c r="E58" s="156"/>
      <c r="F58" s="156"/>
      <c r="G58" s="156"/>
      <c r="H58" s="156"/>
      <c r="I58" s="156"/>
      <c r="J58" s="156"/>
      <c r="K58" s="156"/>
      <c r="L58" s="157"/>
    </row>
    <row r="59" spans="2:12" ht="20" customHeight="1" x14ac:dyDescent="0.15">
      <c r="B59" s="20" t="s">
        <v>17</v>
      </c>
      <c r="C59" s="21">
        <v>45977</v>
      </c>
      <c r="D59" s="155"/>
      <c r="E59" s="156"/>
      <c r="F59" s="156"/>
      <c r="G59" s="156"/>
      <c r="H59" s="156"/>
      <c r="I59" s="156"/>
      <c r="J59" s="156"/>
      <c r="K59" s="156"/>
      <c r="L59" s="157"/>
    </row>
    <row r="60" spans="2:12" ht="20" customHeight="1" x14ac:dyDescent="0.15">
      <c r="B60" s="48" t="s">
        <v>6</v>
      </c>
      <c r="C60" s="74">
        <v>45978</v>
      </c>
      <c r="D60" s="13" t="s">
        <v>7</v>
      </c>
      <c r="E60" s="14" t="s">
        <v>7</v>
      </c>
      <c r="F60" s="4" t="s">
        <v>16</v>
      </c>
      <c r="G60" s="4" t="s">
        <v>16</v>
      </c>
      <c r="I60" s="24"/>
      <c r="J60" s="19" t="s">
        <v>8</v>
      </c>
      <c r="K60" s="19" t="s">
        <v>8</v>
      </c>
      <c r="L60" s="44"/>
    </row>
    <row r="61" spans="2:12" ht="20" customHeight="1" x14ac:dyDescent="0.15">
      <c r="B61" s="48" t="s">
        <v>10</v>
      </c>
      <c r="C61" s="75">
        <v>45979</v>
      </c>
      <c r="D61" s="13" t="s">
        <v>7</v>
      </c>
      <c r="E61" s="14" t="s">
        <v>7</v>
      </c>
      <c r="F61" s="19" t="s">
        <v>8</v>
      </c>
      <c r="G61" s="19" t="s">
        <v>8</v>
      </c>
      <c r="H61" s="19" t="s">
        <v>8</v>
      </c>
      <c r="I61" s="24"/>
      <c r="J61" s="4" t="s">
        <v>16</v>
      </c>
      <c r="K61" s="4" t="s">
        <v>16</v>
      </c>
      <c r="L61" s="96" t="s">
        <v>16</v>
      </c>
    </row>
    <row r="62" spans="2:12" ht="20" customHeight="1" x14ac:dyDescent="0.15">
      <c r="B62" s="48" t="s">
        <v>12</v>
      </c>
      <c r="C62" s="74">
        <v>45980</v>
      </c>
      <c r="D62" s="13" t="s">
        <v>7</v>
      </c>
      <c r="E62" s="14" t="s">
        <v>7</v>
      </c>
      <c r="F62" s="4" t="s">
        <v>16</v>
      </c>
      <c r="G62" s="4" t="s">
        <v>16</v>
      </c>
      <c r="H62" s="4" t="s">
        <v>16</v>
      </c>
      <c r="I62" s="24"/>
      <c r="J62" s="37"/>
      <c r="K62" s="37"/>
      <c r="L62" s="18"/>
    </row>
    <row r="63" spans="2:12" ht="20" customHeight="1" x14ac:dyDescent="0.15">
      <c r="B63" s="48" t="s">
        <v>13</v>
      </c>
      <c r="C63" s="74">
        <v>45981</v>
      </c>
      <c r="D63" s="77" t="s">
        <v>55</v>
      </c>
      <c r="E63" s="3" t="s">
        <v>55</v>
      </c>
      <c r="F63" s="19" t="s">
        <v>8</v>
      </c>
      <c r="G63" s="19" t="s">
        <v>8</v>
      </c>
      <c r="H63" s="19" t="s">
        <v>8</v>
      </c>
      <c r="I63" s="24"/>
      <c r="J63" s="4" t="s">
        <v>16</v>
      </c>
      <c r="K63" s="4" t="s">
        <v>16</v>
      </c>
      <c r="L63" s="96" t="s">
        <v>16</v>
      </c>
    </row>
    <row r="64" spans="2:12" ht="20" customHeight="1" x14ac:dyDescent="0.15">
      <c r="B64" s="48" t="s">
        <v>14</v>
      </c>
      <c r="C64" s="75">
        <v>45982</v>
      </c>
      <c r="D64" s="77" t="s">
        <v>55</v>
      </c>
      <c r="E64" s="3" t="s">
        <v>55</v>
      </c>
      <c r="F64" s="19" t="s">
        <v>8</v>
      </c>
      <c r="G64" s="19" t="s">
        <v>8</v>
      </c>
      <c r="H64" s="19" t="s">
        <v>8</v>
      </c>
      <c r="I64" s="24"/>
      <c r="J64" s="17" t="s">
        <v>9</v>
      </c>
      <c r="K64" s="17" t="s">
        <v>9</v>
      </c>
      <c r="L64" s="26"/>
    </row>
    <row r="65" spans="2:12" ht="20" customHeight="1" x14ac:dyDescent="0.15">
      <c r="B65" s="20" t="s">
        <v>15</v>
      </c>
      <c r="C65" s="21">
        <v>45983</v>
      </c>
      <c r="D65" s="155"/>
      <c r="E65" s="156"/>
      <c r="F65" s="156"/>
      <c r="G65" s="156"/>
      <c r="H65" s="156"/>
      <c r="I65" s="156"/>
      <c r="J65" s="156"/>
      <c r="K65" s="156"/>
      <c r="L65" s="157"/>
    </row>
    <row r="66" spans="2:12" ht="20" customHeight="1" x14ac:dyDescent="0.15">
      <c r="B66" s="20" t="s">
        <v>17</v>
      </c>
      <c r="C66" s="21">
        <v>45984</v>
      </c>
      <c r="D66" s="155"/>
      <c r="E66" s="156"/>
      <c r="F66" s="156"/>
      <c r="G66" s="156"/>
      <c r="H66" s="156"/>
      <c r="I66" s="156"/>
      <c r="J66" s="156"/>
      <c r="K66" s="156"/>
      <c r="L66" s="157"/>
    </row>
    <row r="67" spans="2:12" ht="20" customHeight="1" x14ac:dyDescent="0.15">
      <c r="B67" s="48" t="s">
        <v>6</v>
      </c>
      <c r="C67" s="75">
        <v>45985</v>
      </c>
      <c r="D67" s="177" t="s">
        <v>18</v>
      </c>
      <c r="E67" s="178"/>
      <c r="F67" s="178"/>
      <c r="G67" s="178"/>
      <c r="H67" s="178"/>
      <c r="I67" s="178"/>
      <c r="J67" s="178"/>
      <c r="K67" s="178"/>
      <c r="L67" s="179"/>
    </row>
    <row r="68" spans="2:12" ht="20" customHeight="1" x14ac:dyDescent="0.15">
      <c r="B68" s="48" t="s">
        <v>10</v>
      </c>
      <c r="C68" s="74">
        <v>45986</v>
      </c>
      <c r="D68" s="177"/>
      <c r="E68" s="178"/>
      <c r="F68" s="178"/>
      <c r="G68" s="178"/>
      <c r="H68" s="178"/>
      <c r="I68" s="178"/>
      <c r="J68" s="178"/>
      <c r="K68" s="178"/>
      <c r="L68" s="179"/>
    </row>
    <row r="69" spans="2:12" ht="20" customHeight="1" x14ac:dyDescent="0.15">
      <c r="B69" s="48" t="s">
        <v>12</v>
      </c>
      <c r="C69" s="74">
        <v>45987</v>
      </c>
      <c r="D69" s="177"/>
      <c r="E69" s="178"/>
      <c r="F69" s="178"/>
      <c r="G69" s="178"/>
      <c r="H69" s="178"/>
      <c r="I69" s="178"/>
      <c r="J69" s="178"/>
      <c r="K69" s="178"/>
      <c r="L69" s="179"/>
    </row>
    <row r="70" spans="2:12" ht="20" customHeight="1" x14ac:dyDescent="0.15">
      <c r="B70" s="48" t="s">
        <v>13</v>
      </c>
      <c r="C70" s="75">
        <v>45988</v>
      </c>
      <c r="D70" s="177"/>
      <c r="E70" s="178"/>
      <c r="F70" s="178"/>
      <c r="G70" s="178"/>
      <c r="H70" s="178"/>
      <c r="I70" s="178"/>
      <c r="J70" s="178"/>
      <c r="K70" s="178"/>
      <c r="L70" s="179"/>
    </row>
    <row r="71" spans="2:12" ht="20" customHeight="1" x14ac:dyDescent="0.15">
      <c r="B71" s="48" t="s">
        <v>14</v>
      </c>
      <c r="C71" s="74">
        <v>45989</v>
      </c>
      <c r="D71" s="177"/>
      <c r="E71" s="178"/>
      <c r="F71" s="178"/>
      <c r="G71" s="178"/>
      <c r="H71" s="178"/>
      <c r="I71" s="178"/>
      <c r="J71" s="178"/>
      <c r="K71" s="178"/>
      <c r="L71" s="179"/>
    </row>
    <row r="72" spans="2:12" ht="20" customHeight="1" x14ac:dyDescent="0.15">
      <c r="B72" s="20" t="s">
        <v>15</v>
      </c>
      <c r="C72" s="21">
        <v>45990</v>
      </c>
      <c r="D72" s="155"/>
      <c r="E72" s="156"/>
      <c r="F72" s="156"/>
      <c r="G72" s="156"/>
      <c r="H72" s="156"/>
      <c r="I72" s="156"/>
      <c r="J72" s="156"/>
      <c r="K72" s="156"/>
      <c r="L72" s="157"/>
    </row>
    <row r="73" spans="2:12" ht="20" customHeight="1" x14ac:dyDescent="0.15">
      <c r="B73" s="20" t="s">
        <v>17</v>
      </c>
      <c r="C73" s="34">
        <v>45991</v>
      </c>
      <c r="D73" s="155"/>
      <c r="E73" s="156"/>
      <c r="F73" s="156"/>
      <c r="G73" s="156"/>
      <c r="H73" s="156"/>
      <c r="I73" s="156"/>
      <c r="J73" s="156"/>
      <c r="K73" s="156"/>
      <c r="L73" s="157"/>
    </row>
    <row r="74" spans="2:12" ht="20" customHeight="1" x14ac:dyDescent="0.15">
      <c r="B74" s="48" t="s">
        <v>6</v>
      </c>
      <c r="C74" s="74">
        <v>45992</v>
      </c>
      <c r="D74" s="43" t="s">
        <v>8</v>
      </c>
      <c r="E74" s="19" t="s">
        <v>8</v>
      </c>
      <c r="F74" s="15" t="s">
        <v>11</v>
      </c>
      <c r="G74" s="15" t="s">
        <v>11</v>
      </c>
      <c r="H74" s="16"/>
      <c r="I74" s="16"/>
      <c r="J74" s="3" t="s">
        <v>55</v>
      </c>
      <c r="K74" s="3" t="s">
        <v>55</v>
      </c>
      <c r="L74" s="44"/>
    </row>
    <row r="75" spans="2:12" ht="20" customHeight="1" x14ac:dyDescent="0.15">
      <c r="B75" s="48" t="s">
        <v>10</v>
      </c>
      <c r="C75" s="74">
        <v>45993</v>
      </c>
      <c r="D75" s="77" t="s">
        <v>55</v>
      </c>
      <c r="E75" s="3" t="s">
        <v>55</v>
      </c>
      <c r="F75" s="19" t="s">
        <v>8</v>
      </c>
      <c r="G75" s="19" t="s">
        <v>8</v>
      </c>
      <c r="H75" s="19" t="s">
        <v>8</v>
      </c>
      <c r="I75" s="16"/>
      <c r="J75" s="16"/>
      <c r="K75" s="16"/>
      <c r="L75" s="18"/>
    </row>
    <row r="76" spans="2:12" ht="20" customHeight="1" x14ac:dyDescent="0.15">
      <c r="B76" s="48" t="s">
        <v>12</v>
      </c>
      <c r="C76" s="75">
        <v>45994</v>
      </c>
      <c r="D76" s="43" t="s">
        <v>8</v>
      </c>
      <c r="E76" s="19" t="s">
        <v>8</v>
      </c>
      <c r="F76" s="16"/>
      <c r="G76" s="16"/>
      <c r="H76" s="16"/>
      <c r="I76" s="16"/>
      <c r="J76" s="3" t="s">
        <v>55</v>
      </c>
      <c r="K76" s="3" t="s">
        <v>55</v>
      </c>
      <c r="L76" s="18"/>
    </row>
    <row r="77" spans="2:12" ht="20" customHeight="1" x14ac:dyDescent="0.15">
      <c r="B77" s="48" t="s">
        <v>13</v>
      </c>
      <c r="C77" s="74">
        <v>45995</v>
      </c>
      <c r="D77" s="77" t="s">
        <v>55</v>
      </c>
      <c r="E77" s="3" t="s">
        <v>55</v>
      </c>
      <c r="F77" s="19" t="s">
        <v>8</v>
      </c>
      <c r="G77" s="19" t="s">
        <v>8</v>
      </c>
      <c r="H77" s="19" t="s">
        <v>8</v>
      </c>
      <c r="I77" s="16"/>
      <c r="J77" s="17" t="s">
        <v>9</v>
      </c>
      <c r="K77" s="17" t="s">
        <v>9</v>
      </c>
      <c r="L77" s="31" t="s">
        <v>9</v>
      </c>
    </row>
    <row r="78" spans="2:12" ht="20" customHeight="1" x14ac:dyDescent="0.15">
      <c r="B78" s="48" t="s">
        <v>14</v>
      </c>
      <c r="C78" s="74">
        <v>45996</v>
      </c>
      <c r="D78" s="77" t="s">
        <v>55</v>
      </c>
      <c r="E78" s="3" t="s">
        <v>55</v>
      </c>
      <c r="F78" s="19" t="s">
        <v>8</v>
      </c>
      <c r="G78" s="19" t="s">
        <v>8</v>
      </c>
      <c r="H78" s="19" t="s">
        <v>8</v>
      </c>
      <c r="I78" s="24"/>
      <c r="J78" s="17" t="s">
        <v>9</v>
      </c>
      <c r="K78" s="17" t="s">
        <v>9</v>
      </c>
      <c r="L78" s="18"/>
    </row>
    <row r="79" spans="2:12" ht="20" customHeight="1" x14ac:dyDescent="0.15">
      <c r="B79" s="20" t="s">
        <v>15</v>
      </c>
      <c r="C79" s="34">
        <v>45997</v>
      </c>
      <c r="D79" s="155"/>
      <c r="E79" s="156"/>
      <c r="F79" s="156"/>
      <c r="G79" s="156"/>
      <c r="H79" s="156"/>
      <c r="I79" s="156"/>
      <c r="J79" s="156"/>
      <c r="K79" s="156"/>
      <c r="L79" s="157"/>
    </row>
    <row r="80" spans="2:12" ht="20" customHeight="1" x14ac:dyDescent="0.15">
      <c r="B80" s="20" t="s">
        <v>17</v>
      </c>
      <c r="C80" s="21">
        <v>45998</v>
      </c>
      <c r="D80" s="155"/>
      <c r="E80" s="156"/>
      <c r="F80" s="156"/>
      <c r="G80" s="156"/>
      <c r="H80" s="156"/>
      <c r="I80" s="156"/>
      <c r="J80" s="156"/>
      <c r="K80" s="156"/>
      <c r="L80" s="157"/>
    </row>
    <row r="81" spans="2:12" ht="20" customHeight="1" x14ac:dyDescent="0.15">
      <c r="B81" s="20" t="s">
        <v>6</v>
      </c>
      <c r="C81" s="21">
        <v>45999</v>
      </c>
      <c r="D81" s="155"/>
      <c r="E81" s="156"/>
      <c r="F81" s="156"/>
      <c r="G81" s="156"/>
      <c r="H81" s="156"/>
      <c r="I81" s="156"/>
      <c r="J81" s="156"/>
      <c r="K81" s="156"/>
      <c r="L81" s="157"/>
    </row>
    <row r="82" spans="2:12" ht="20" customHeight="1" x14ac:dyDescent="0.15">
      <c r="B82" s="48" t="s">
        <v>10</v>
      </c>
      <c r="C82" s="75">
        <v>46000</v>
      </c>
      <c r="D82" s="177" t="s">
        <v>18</v>
      </c>
      <c r="E82" s="178"/>
      <c r="F82" s="178"/>
      <c r="G82" s="178"/>
      <c r="H82" s="178"/>
      <c r="I82" s="178"/>
      <c r="J82" s="178"/>
      <c r="K82" s="178"/>
      <c r="L82" s="179"/>
    </row>
    <row r="83" spans="2:12" ht="20" customHeight="1" x14ac:dyDescent="0.15">
      <c r="B83" s="48" t="s">
        <v>12</v>
      </c>
      <c r="C83" s="74">
        <v>46001</v>
      </c>
      <c r="D83" s="177"/>
      <c r="E83" s="178"/>
      <c r="F83" s="178"/>
      <c r="G83" s="178"/>
      <c r="H83" s="178"/>
      <c r="I83" s="178"/>
      <c r="J83" s="178"/>
      <c r="K83" s="178"/>
      <c r="L83" s="179"/>
    </row>
    <row r="84" spans="2:12" ht="20" customHeight="1" x14ac:dyDescent="0.15">
      <c r="B84" s="48" t="s">
        <v>13</v>
      </c>
      <c r="C84" s="74">
        <v>46002</v>
      </c>
      <c r="D84" s="177"/>
      <c r="E84" s="178"/>
      <c r="F84" s="178"/>
      <c r="G84" s="178"/>
      <c r="H84" s="178"/>
      <c r="I84" s="178"/>
      <c r="J84" s="178"/>
      <c r="K84" s="178"/>
      <c r="L84" s="179"/>
    </row>
    <row r="85" spans="2:12" ht="20" customHeight="1" x14ac:dyDescent="0.15">
      <c r="B85" s="48" t="s">
        <v>14</v>
      </c>
      <c r="C85" s="75">
        <v>46003</v>
      </c>
      <c r="D85" s="177"/>
      <c r="E85" s="178"/>
      <c r="F85" s="178"/>
      <c r="G85" s="178"/>
      <c r="H85" s="178"/>
      <c r="I85" s="178"/>
      <c r="J85" s="178"/>
      <c r="K85" s="178"/>
      <c r="L85" s="179"/>
    </row>
    <row r="86" spans="2:12" ht="20" customHeight="1" x14ac:dyDescent="0.15">
      <c r="B86" s="20" t="s">
        <v>15</v>
      </c>
      <c r="C86" s="21">
        <v>46004</v>
      </c>
      <c r="D86" s="155"/>
      <c r="E86" s="156"/>
      <c r="F86" s="156"/>
      <c r="G86" s="156"/>
      <c r="H86" s="156"/>
      <c r="I86" s="156"/>
      <c r="J86" s="156"/>
      <c r="K86" s="156"/>
      <c r="L86" s="157"/>
    </row>
    <row r="87" spans="2:12" ht="20" customHeight="1" thickBot="1" x14ac:dyDescent="0.2">
      <c r="B87" s="69" t="s">
        <v>17</v>
      </c>
      <c r="C87" s="76">
        <v>46005</v>
      </c>
      <c r="D87" s="190"/>
      <c r="E87" s="191"/>
      <c r="F87" s="191"/>
      <c r="G87" s="191"/>
      <c r="H87" s="191"/>
      <c r="I87" s="191"/>
      <c r="J87" s="191"/>
      <c r="K87" s="191"/>
      <c r="L87" s="192"/>
    </row>
    <row r="88" spans="2:12" ht="20" customHeight="1" x14ac:dyDescent="0.15">
      <c r="B88" s="165" t="s">
        <v>51</v>
      </c>
      <c r="C88" s="166"/>
      <c r="D88" s="220"/>
      <c r="E88" s="220"/>
      <c r="F88" s="220"/>
      <c r="G88" s="220"/>
      <c r="H88" s="220"/>
      <c r="I88" s="220"/>
      <c r="J88" s="220"/>
      <c r="K88" s="220"/>
      <c r="L88" s="221"/>
    </row>
    <row r="89" spans="2:12" ht="20" customHeight="1" thickBot="1" x14ac:dyDescent="0.2">
      <c r="B89" s="168"/>
      <c r="C89" s="169"/>
      <c r="D89" s="169"/>
      <c r="E89" s="169"/>
      <c r="F89" s="169"/>
      <c r="G89" s="169"/>
      <c r="H89" s="169"/>
      <c r="I89" s="169"/>
      <c r="J89" s="169"/>
      <c r="K89" s="169"/>
      <c r="L89" s="170"/>
    </row>
    <row r="90" spans="2:12" ht="20" customHeight="1" x14ac:dyDescent="0.15">
      <c r="B90" s="6" t="s">
        <v>12</v>
      </c>
      <c r="C90" s="7">
        <v>46029</v>
      </c>
      <c r="D90" s="158" t="s">
        <v>18</v>
      </c>
      <c r="E90" s="159"/>
      <c r="F90" s="159"/>
      <c r="G90" s="159"/>
      <c r="H90" s="159"/>
      <c r="I90" s="159"/>
      <c r="J90" s="159"/>
      <c r="K90" s="159"/>
      <c r="L90" s="160"/>
    </row>
    <row r="91" spans="2:12" ht="20" customHeight="1" x14ac:dyDescent="0.15">
      <c r="B91" s="6" t="s">
        <v>13</v>
      </c>
      <c r="C91" s="7">
        <v>46030</v>
      </c>
      <c r="D91" s="153"/>
      <c r="E91" s="154"/>
      <c r="F91" s="154"/>
      <c r="G91" s="154"/>
      <c r="H91" s="154"/>
      <c r="I91" s="154"/>
      <c r="J91" s="154"/>
      <c r="K91" s="154"/>
      <c r="L91" s="161"/>
    </row>
    <row r="92" spans="2:12" ht="20" customHeight="1" x14ac:dyDescent="0.15">
      <c r="B92" s="6" t="s">
        <v>14</v>
      </c>
      <c r="C92" s="7">
        <v>46031</v>
      </c>
      <c r="D92" s="153"/>
      <c r="E92" s="154"/>
      <c r="F92" s="154"/>
      <c r="G92" s="154"/>
      <c r="H92" s="154"/>
      <c r="I92" s="154"/>
      <c r="J92" s="154"/>
      <c r="K92" s="154"/>
      <c r="L92" s="161"/>
    </row>
    <row r="93" spans="2:12" ht="20" customHeight="1" x14ac:dyDescent="0.15">
      <c r="B93" s="35" t="s">
        <v>15</v>
      </c>
      <c r="C93" s="34">
        <v>46032</v>
      </c>
      <c r="D93" s="183"/>
      <c r="E93" s="188"/>
      <c r="F93" s="188"/>
      <c r="G93" s="188"/>
      <c r="H93" s="188"/>
      <c r="I93" s="188"/>
      <c r="J93" s="188"/>
      <c r="K93" s="188"/>
      <c r="L93" s="189"/>
    </row>
    <row r="94" spans="2:12" ht="20" customHeight="1" x14ac:dyDescent="0.15">
      <c r="B94" s="35" t="s">
        <v>17</v>
      </c>
      <c r="C94" s="34">
        <v>46033</v>
      </c>
      <c r="D94" s="183"/>
      <c r="E94" s="188"/>
      <c r="F94" s="188"/>
      <c r="G94" s="188"/>
      <c r="H94" s="188"/>
      <c r="I94" s="188"/>
      <c r="J94" s="188"/>
      <c r="K94" s="188"/>
      <c r="L94" s="189"/>
    </row>
    <row r="95" spans="2:12" ht="20" customHeight="1" x14ac:dyDescent="0.15">
      <c r="B95" s="6" t="s">
        <v>6</v>
      </c>
      <c r="C95" s="7">
        <v>46034</v>
      </c>
      <c r="D95" s="158" t="s">
        <v>18</v>
      </c>
      <c r="E95" s="159"/>
      <c r="F95" s="159"/>
      <c r="G95" s="159"/>
      <c r="H95" s="159"/>
      <c r="I95" s="159"/>
      <c r="J95" s="159"/>
      <c r="K95" s="159"/>
      <c r="L95" s="160"/>
    </row>
    <row r="96" spans="2:12" ht="20" customHeight="1" x14ac:dyDescent="0.15">
      <c r="B96" s="6" t="s">
        <v>10</v>
      </c>
      <c r="C96" s="7">
        <v>46035</v>
      </c>
      <c r="D96" s="153"/>
      <c r="E96" s="154"/>
      <c r="F96" s="154"/>
      <c r="G96" s="154"/>
      <c r="H96" s="154"/>
      <c r="I96" s="154"/>
      <c r="J96" s="154"/>
      <c r="K96" s="154"/>
      <c r="L96" s="161"/>
    </row>
    <row r="97" spans="2:12" ht="20" customHeight="1" x14ac:dyDescent="0.15">
      <c r="B97" s="6" t="s">
        <v>12</v>
      </c>
      <c r="C97" s="7">
        <v>46036</v>
      </c>
      <c r="D97" s="153"/>
      <c r="E97" s="154"/>
      <c r="F97" s="154"/>
      <c r="G97" s="154"/>
      <c r="H97" s="154"/>
      <c r="I97" s="154"/>
      <c r="J97" s="154"/>
      <c r="K97" s="154"/>
      <c r="L97" s="161"/>
    </row>
    <row r="98" spans="2:12" ht="20" customHeight="1" x14ac:dyDescent="0.15">
      <c r="B98" s="6" t="s">
        <v>13</v>
      </c>
      <c r="C98" s="7">
        <v>46037</v>
      </c>
      <c r="D98" s="153"/>
      <c r="E98" s="154"/>
      <c r="F98" s="154"/>
      <c r="G98" s="154"/>
      <c r="H98" s="154"/>
      <c r="I98" s="154"/>
      <c r="J98" s="154"/>
      <c r="K98" s="154"/>
      <c r="L98" s="161"/>
    </row>
    <row r="99" spans="2:12" ht="20" customHeight="1" thickBot="1" x14ac:dyDescent="0.2">
      <c r="B99" s="6" t="s">
        <v>14</v>
      </c>
      <c r="C99" s="7">
        <v>46038</v>
      </c>
      <c r="D99" s="174"/>
      <c r="E99" s="175"/>
      <c r="F99" s="175"/>
      <c r="G99" s="175"/>
      <c r="H99" s="175"/>
      <c r="I99" s="175"/>
      <c r="J99" s="175"/>
      <c r="K99" s="175"/>
      <c r="L99" s="176"/>
    </row>
    <row r="100" spans="2:12" ht="20" customHeight="1" x14ac:dyDescent="0.15">
      <c r="B100" s="165" t="s">
        <v>54</v>
      </c>
      <c r="C100" s="166"/>
      <c r="D100" s="166"/>
      <c r="E100" s="166"/>
      <c r="F100" s="166"/>
      <c r="G100" s="166"/>
      <c r="H100" s="166"/>
      <c r="I100" s="166"/>
      <c r="J100" s="166"/>
      <c r="K100" s="166"/>
      <c r="L100" s="167"/>
    </row>
    <row r="101" spans="2:12" ht="20" customHeight="1" thickBot="1" x14ac:dyDescent="0.2">
      <c r="B101" s="168"/>
      <c r="C101" s="169"/>
      <c r="D101" s="169"/>
      <c r="E101" s="169"/>
      <c r="F101" s="169"/>
      <c r="G101" s="169"/>
      <c r="H101" s="169"/>
      <c r="I101" s="169"/>
      <c r="J101" s="169"/>
      <c r="K101" s="169"/>
      <c r="L101" s="170"/>
    </row>
    <row r="102" spans="2:12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1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1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1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x14ac:dyDescent="0.1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x14ac:dyDescent="0.1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x14ac:dyDescent="0.1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x14ac:dyDescent="0.1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x14ac:dyDescent="0.1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x14ac:dyDescent="0.1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x14ac:dyDescent="0.1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x14ac:dyDescent="0.15">
      <c r="B889" s="27"/>
      <c r="C889" s="27"/>
      <c r="D889" s="27"/>
      <c r="E889" s="27"/>
      <c r="F889" s="27"/>
      <c r="G889" s="27"/>
      <c r="H889" s="27"/>
      <c r="I889" s="28"/>
      <c r="J889" s="28"/>
      <c r="K889" s="28"/>
      <c r="L889" s="28"/>
    </row>
  </sheetData>
  <mergeCells count="51">
    <mergeCell ref="D23:L23"/>
    <mergeCell ref="D79:L79"/>
    <mergeCell ref="D82:L85"/>
    <mergeCell ref="B88:L89"/>
    <mergeCell ref="D86:L86"/>
    <mergeCell ref="D44:L44"/>
    <mergeCell ref="D51:L51"/>
    <mergeCell ref="D53:L57"/>
    <mergeCell ref="D58:L58"/>
    <mergeCell ref="D65:L65"/>
    <mergeCell ref="D25:L29"/>
    <mergeCell ref="D30:L30"/>
    <mergeCell ref="D37:L37"/>
    <mergeCell ref="D39:L43"/>
    <mergeCell ref="D24:L24"/>
    <mergeCell ref="D31:L31"/>
    <mergeCell ref="B100:L101"/>
    <mergeCell ref="D80:L80"/>
    <mergeCell ref="D81:L81"/>
    <mergeCell ref="D87:L87"/>
    <mergeCell ref="D95:L99"/>
    <mergeCell ref="D90:L92"/>
    <mergeCell ref="B11:L11"/>
    <mergeCell ref="B12:C12"/>
    <mergeCell ref="D17:L17"/>
    <mergeCell ref="B9:C9"/>
    <mergeCell ref="B10:C10"/>
    <mergeCell ref="D13:L15"/>
    <mergeCell ref="D16:L16"/>
    <mergeCell ref="J6:L10"/>
    <mergeCell ref="B8:C8"/>
    <mergeCell ref="B2:L2"/>
    <mergeCell ref="B3:L3"/>
    <mergeCell ref="B4:L4"/>
    <mergeCell ref="B5:L5"/>
    <mergeCell ref="B6:C7"/>
    <mergeCell ref="D6:D7"/>
    <mergeCell ref="F6:F7"/>
    <mergeCell ref="G6:G7"/>
    <mergeCell ref="H6:I6"/>
    <mergeCell ref="E6:E7"/>
    <mergeCell ref="D38:L38"/>
    <mergeCell ref="D45:L45"/>
    <mergeCell ref="D52:L52"/>
    <mergeCell ref="D59:L59"/>
    <mergeCell ref="D66:L66"/>
    <mergeCell ref="D67:L71"/>
    <mergeCell ref="D73:L73"/>
    <mergeCell ref="D94:L94"/>
    <mergeCell ref="D93:L93"/>
    <mergeCell ref="D72:L72"/>
  </mergeCells>
  <phoneticPr fontId="2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76E0C-42B1-5A4F-82B3-3BBB201A72E7}">
  <sheetPr>
    <tabColor rgb="FF00B0F0"/>
  </sheetPr>
  <dimension ref="B1:Q886"/>
  <sheetViews>
    <sheetView topLeftCell="E9" zoomScale="85" zoomScaleNormal="85" workbookViewId="0">
      <selection activeCell="F107" sqref="F107"/>
    </sheetView>
  </sheetViews>
  <sheetFormatPr baseColWidth="10" defaultColWidth="8.83203125" defaultRowHeight="15" x14ac:dyDescent="0.2"/>
  <cols>
    <col min="2" max="3" width="18.83203125" style="24" customWidth="1"/>
    <col min="4" max="8" width="20.5" style="24" customWidth="1"/>
    <col min="9" max="12" width="20.5" style="29" customWidth="1"/>
    <col min="13" max="13" width="5.83203125" customWidth="1"/>
    <col min="15" max="15" width="14.83203125" customWidth="1"/>
    <col min="17" max="17" width="10.1640625" customWidth="1"/>
  </cols>
  <sheetData>
    <row r="1" spans="2:17" ht="16" thickBo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7" ht="20" customHeight="1" x14ac:dyDescent="0.2">
      <c r="B2" s="113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</row>
    <row r="3" spans="2:17" ht="20" customHeight="1" x14ac:dyDescent="0.2">
      <c r="B3" s="116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</row>
    <row r="4" spans="2:17" ht="20" customHeight="1" thickBot="1" x14ac:dyDescent="0.25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1"/>
    </row>
    <row r="5" spans="2:17" ht="40" customHeight="1" thickBot="1" x14ac:dyDescent="0.25">
      <c r="B5" s="122" t="s">
        <v>73</v>
      </c>
      <c r="C5" s="123"/>
      <c r="D5" s="123"/>
      <c r="E5" s="123"/>
      <c r="F5" s="123"/>
      <c r="G5" s="123"/>
      <c r="H5" s="123"/>
      <c r="I5" s="123"/>
      <c r="J5" s="123"/>
      <c r="K5" s="123"/>
      <c r="L5" s="124"/>
    </row>
    <row r="6" spans="2:17" ht="30" customHeight="1" x14ac:dyDescent="0.2">
      <c r="B6" s="125" t="s">
        <v>2</v>
      </c>
      <c r="C6" s="126"/>
      <c r="D6" s="129" t="s">
        <v>28</v>
      </c>
      <c r="E6" s="136" t="s">
        <v>29</v>
      </c>
      <c r="F6" s="131" t="s">
        <v>32</v>
      </c>
      <c r="G6" s="133" t="s">
        <v>34</v>
      </c>
      <c r="H6" s="135" t="s">
        <v>3</v>
      </c>
      <c r="I6" s="135"/>
      <c r="J6" s="138" t="s">
        <v>75</v>
      </c>
      <c r="K6" s="139"/>
      <c r="L6" s="140"/>
    </row>
    <row r="7" spans="2:17" ht="34.5" customHeight="1" x14ac:dyDescent="0.2">
      <c r="B7" s="127"/>
      <c r="C7" s="128"/>
      <c r="D7" s="130"/>
      <c r="E7" s="137"/>
      <c r="F7" s="132"/>
      <c r="G7" s="134"/>
      <c r="H7" s="3" t="s">
        <v>35</v>
      </c>
      <c r="I7" s="4" t="s">
        <v>36</v>
      </c>
      <c r="J7" s="141"/>
      <c r="K7" s="142"/>
      <c r="L7" s="143"/>
    </row>
    <row r="8" spans="2:17" ht="39" x14ac:dyDescent="0.2">
      <c r="B8" s="127" t="s">
        <v>4</v>
      </c>
      <c r="C8" s="128"/>
      <c r="D8" s="37" t="s">
        <v>77</v>
      </c>
      <c r="E8" s="37" t="s">
        <v>74</v>
      </c>
      <c r="F8" s="37" t="s">
        <v>23</v>
      </c>
      <c r="G8" s="37" t="s">
        <v>22</v>
      </c>
      <c r="H8" s="33" t="s">
        <v>79</v>
      </c>
      <c r="I8" s="33" t="s">
        <v>41</v>
      </c>
      <c r="J8" s="141"/>
      <c r="K8" s="142"/>
      <c r="L8" s="143"/>
    </row>
    <row r="9" spans="2:17" s="2" customFormat="1" ht="30" customHeight="1" x14ac:dyDescent="0.15">
      <c r="B9" s="147" t="s">
        <v>24</v>
      </c>
      <c r="C9" s="148"/>
      <c r="D9" s="16" t="s">
        <v>27</v>
      </c>
      <c r="E9" s="16" t="s">
        <v>31</v>
      </c>
      <c r="F9" s="16" t="s">
        <v>33</v>
      </c>
      <c r="G9" s="16" t="s">
        <v>27</v>
      </c>
      <c r="H9" s="33" t="s">
        <v>38</v>
      </c>
      <c r="I9" s="33" t="s">
        <v>38</v>
      </c>
      <c r="J9" s="141"/>
      <c r="K9" s="142"/>
      <c r="L9" s="143"/>
    </row>
    <row r="10" spans="2:17" s="2" customFormat="1" ht="30" customHeight="1" thickBot="1" x14ac:dyDescent="0.2">
      <c r="B10" s="149" t="s">
        <v>25</v>
      </c>
      <c r="C10" s="150"/>
      <c r="D10" s="5" t="s">
        <v>26</v>
      </c>
      <c r="E10" s="5" t="s">
        <v>30</v>
      </c>
      <c r="F10" s="5" t="s">
        <v>26</v>
      </c>
      <c r="G10" s="5" t="s">
        <v>26</v>
      </c>
      <c r="H10" s="36" t="s">
        <v>37</v>
      </c>
      <c r="I10" s="36" t="s">
        <v>37</v>
      </c>
      <c r="J10" s="144"/>
      <c r="K10" s="145"/>
      <c r="L10" s="146"/>
    </row>
    <row r="11" spans="2:17" ht="40" customHeight="1" thickBot="1" x14ac:dyDescent="0.25">
      <c r="B11" s="107" t="s">
        <v>70</v>
      </c>
      <c r="C11" s="108"/>
      <c r="D11" s="109"/>
      <c r="E11" s="109"/>
      <c r="F11" s="109"/>
      <c r="G11" s="109"/>
      <c r="H11" s="109"/>
      <c r="I11" s="109"/>
      <c r="J11" s="109"/>
      <c r="K11" s="109"/>
      <c r="L11" s="110"/>
      <c r="O11" s="53"/>
      <c r="P11" s="54" t="s">
        <v>47</v>
      </c>
      <c r="Q11" s="54" t="s">
        <v>46</v>
      </c>
    </row>
    <row r="12" spans="2:17" ht="20" customHeight="1" thickBot="1" x14ac:dyDescent="0.25">
      <c r="B12" s="111" t="s">
        <v>5</v>
      </c>
      <c r="C12" s="112"/>
      <c r="D12" s="39" t="s">
        <v>56</v>
      </c>
      <c r="E12" s="40" t="s">
        <v>57</v>
      </c>
      <c r="F12" s="40" t="s">
        <v>58</v>
      </c>
      <c r="G12" s="40" t="s">
        <v>59</v>
      </c>
      <c r="H12" s="40" t="s">
        <v>60</v>
      </c>
      <c r="I12" s="40" t="s">
        <v>61</v>
      </c>
      <c r="J12" s="40" t="s">
        <v>62</v>
      </c>
      <c r="K12" s="41" t="s">
        <v>63</v>
      </c>
      <c r="L12" s="42" t="s">
        <v>64</v>
      </c>
      <c r="O12" s="58" t="s">
        <v>7</v>
      </c>
      <c r="P12" s="65">
        <v>36</v>
      </c>
      <c r="Q12" s="65">
        <f>COUNTIF($B$13:$L$101,"Anatomia II")</f>
        <v>36</v>
      </c>
    </row>
    <row r="13" spans="2:17" ht="20" customHeight="1" x14ac:dyDescent="0.2">
      <c r="B13" s="49" t="s">
        <v>12</v>
      </c>
      <c r="C13" s="50">
        <v>45931</v>
      </c>
      <c r="D13" s="151" t="s">
        <v>18</v>
      </c>
      <c r="E13" s="152"/>
      <c r="F13" s="152"/>
      <c r="G13" s="152"/>
      <c r="H13" s="152"/>
      <c r="I13" s="152"/>
      <c r="J13" s="152"/>
      <c r="K13" s="152"/>
      <c r="L13" s="67"/>
      <c r="O13" s="59" t="s">
        <v>9</v>
      </c>
      <c r="P13" s="65">
        <v>51</v>
      </c>
      <c r="Q13" s="65">
        <f>COUNTIF($B$13:$L$101,"Microbiologia")</f>
        <v>51</v>
      </c>
    </row>
    <row r="14" spans="2:17" ht="20" customHeight="1" x14ac:dyDescent="0.2">
      <c r="B14" s="48" t="s">
        <v>13</v>
      </c>
      <c r="C14" s="51">
        <v>45932</v>
      </c>
      <c r="D14" s="153"/>
      <c r="E14" s="154"/>
      <c r="F14" s="154"/>
      <c r="G14" s="154"/>
      <c r="H14" s="154"/>
      <c r="I14" s="154"/>
      <c r="J14" s="154"/>
      <c r="K14" s="154"/>
      <c r="L14" s="68"/>
      <c r="O14" s="60" t="s">
        <v>11</v>
      </c>
      <c r="P14" s="65">
        <v>29</v>
      </c>
      <c r="Q14" s="65">
        <f>COUNTIF($B$13:$L$101,"Fisiologia e Biof.")</f>
        <v>29</v>
      </c>
    </row>
    <row r="15" spans="2:17" ht="20" customHeight="1" x14ac:dyDescent="0.2">
      <c r="B15" s="48" t="s">
        <v>14</v>
      </c>
      <c r="C15" s="51">
        <v>45933</v>
      </c>
      <c r="D15" s="153"/>
      <c r="E15" s="154"/>
      <c r="F15" s="154"/>
      <c r="G15" s="154"/>
      <c r="H15" s="154"/>
      <c r="I15" s="154"/>
      <c r="J15" s="154"/>
      <c r="K15" s="154"/>
      <c r="L15" s="68"/>
      <c r="O15" s="61" t="s">
        <v>8</v>
      </c>
      <c r="P15" s="65">
        <v>36</v>
      </c>
      <c r="Q15" s="65">
        <f>COUNTIF($B$13:$L$101,"Biochimica II")</f>
        <v>36</v>
      </c>
    </row>
    <row r="16" spans="2:17" ht="20" customHeight="1" x14ac:dyDescent="0.2">
      <c r="B16" s="20" t="s">
        <v>15</v>
      </c>
      <c r="C16" s="56">
        <v>45934</v>
      </c>
      <c r="D16" s="155"/>
      <c r="E16" s="156"/>
      <c r="F16" s="156"/>
      <c r="G16" s="156"/>
      <c r="H16" s="156"/>
      <c r="I16" s="156"/>
      <c r="J16" s="156"/>
      <c r="K16" s="156"/>
      <c r="L16" s="157"/>
      <c r="O16" s="57" t="s">
        <v>16</v>
      </c>
      <c r="P16" s="65">
        <v>14</v>
      </c>
      <c r="Q16" s="65">
        <f>COUNTIF($B$13:$L$101,"Storia")</f>
        <v>14</v>
      </c>
    </row>
    <row r="17" spans="2:17" ht="20" customHeight="1" x14ac:dyDescent="0.2">
      <c r="B17" s="20" t="s">
        <v>17</v>
      </c>
      <c r="C17" s="52">
        <v>45935</v>
      </c>
      <c r="D17" s="155"/>
      <c r="E17" s="156"/>
      <c r="F17" s="156"/>
      <c r="G17" s="156"/>
      <c r="H17" s="156"/>
      <c r="I17" s="156"/>
      <c r="J17" s="156"/>
      <c r="K17" s="156"/>
      <c r="L17" s="157"/>
      <c r="O17" s="79" t="s">
        <v>55</v>
      </c>
      <c r="P17" s="78">
        <v>14</v>
      </c>
      <c r="Q17" s="78">
        <f>COUNTIF($B$13:$L$101,"DEA")</f>
        <v>14</v>
      </c>
    </row>
    <row r="18" spans="2:17" ht="20" customHeight="1" x14ac:dyDescent="0.2">
      <c r="B18" s="48" t="s">
        <v>6</v>
      </c>
      <c r="C18" s="51">
        <v>45936</v>
      </c>
      <c r="D18" s="80" t="s">
        <v>55</v>
      </c>
      <c r="E18" s="80" t="s">
        <v>55</v>
      </c>
      <c r="F18" s="19" t="s">
        <v>8</v>
      </c>
      <c r="G18" s="19" t="s">
        <v>8</v>
      </c>
      <c r="H18" s="19" t="s">
        <v>8</v>
      </c>
      <c r="I18" s="16"/>
      <c r="J18" s="17" t="s">
        <v>9</v>
      </c>
      <c r="K18" s="17" t="s">
        <v>9</v>
      </c>
      <c r="L18" s="44"/>
    </row>
    <row r="19" spans="2:17" ht="20" customHeight="1" x14ac:dyDescent="0.2">
      <c r="B19" s="48" t="s">
        <v>10</v>
      </c>
      <c r="C19" s="55">
        <v>45937</v>
      </c>
      <c r="D19" s="80" t="s">
        <v>55</v>
      </c>
      <c r="E19" s="80" t="s">
        <v>55</v>
      </c>
      <c r="F19" s="15" t="s">
        <v>11</v>
      </c>
      <c r="G19" s="15" t="s">
        <v>11</v>
      </c>
      <c r="H19" s="15" t="s">
        <v>11</v>
      </c>
      <c r="I19" s="16"/>
      <c r="J19" s="17" t="s">
        <v>9</v>
      </c>
      <c r="K19" s="17" t="s">
        <v>9</v>
      </c>
      <c r="L19" s="31" t="s">
        <v>9</v>
      </c>
    </row>
    <row r="20" spans="2:17" ht="20" customHeight="1" x14ac:dyDescent="0.2">
      <c r="B20" s="48" t="s">
        <v>12</v>
      </c>
      <c r="C20" s="51">
        <v>45938</v>
      </c>
      <c r="D20" s="80" t="s">
        <v>55</v>
      </c>
      <c r="E20" s="80" t="s">
        <v>55</v>
      </c>
      <c r="F20" s="19" t="s">
        <v>8</v>
      </c>
      <c r="G20" s="19" t="s">
        <v>8</v>
      </c>
      <c r="H20" s="19" t="s">
        <v>8</v>
      </c>
      <c r="I20" s="16"/>
      <c r="J20" s="17" t="s">
        <v>9</v>
      </c>
      <c r="K20" s="17" t="s">
        <v>9</v>
      </c>
      <c r="L20" s="18"/>
    </row>
    <row r="21" spans="2:17" ht="20" customHeight="1" x14ac:dyDescent="0.2">
      <c r="B21" s="48" t="s">
        <v>13</v>
      </c>
      <c r="C21" s="51">
        <v>45939</v>
      </c>
      <c r="D21" s="80" t="s">
        <v>55</v>
      </c>
      <c r="E21" s="80" t="s">
        <v>55</v>
      </c>
      <c r="F21" s="15" t="s">
        <v>11</v>
      </c>
      <c r="G21" s="15" t="s">
        <v>11</v>
      </c>
      <c r="H21" s="15" t="s">
        <v>11</v>
      </c>
      <c r="I21" s="16"/>
      <c r="J21" s="17" t="s">
        <v>9</v>
      </c>
      <c r="K21" s="17" t="s">
        <v>9</v>
      </c>
      <c r="L21" s="31" t="s">
        <v>9</v>
      </c>
    </row>
    <row r="22" spans="2:17" ht="20" customHeight="1" x14ac:dyDescent="0.2">
      <c r="B22" s="48" t="s">
        <v>14</v>
      </c>
      <c r="C22" s="55">
        <v>45940</v>
      </c>
      <c r="D22" s="80" t="s">
        <v>55</v>
      </c>
      <c r="E22" s="80" t="s">
        <v>55</v>
      </c>
      <c r="F22" s="19" t="s">
        <v>8</v>
      </c>
      <c r="G22" s="19" t="s">
        <v>8</v>
      </c>
      <c r="H22" s="19" t="s">
        <v>8</v>
      </c>
      <c r="I22" s="16"/>
      <c r="J22" s="17" t="s">
        <v>9</v>
      </c>
      <c r="K22" s="17" t="s">
        <v>9</v>
      </c>
      <c r="L22" s="18"/>
    </row>
    <row r="23" spans="2:17" ht="20" customHeight="1" x14ac:dyDescent="0.2">
      <c r="B23" s="20" t="s">
        <v>15</v>
      </c>
      <c r="C23" s="21">
        <v>45941</v>
      </c>
      <c r="D23" s="155"/>
      <c r="E23" s="156"/>
      <c r="F23" s="156"/>
      <c r="G23" s="156"/>
      <c r="H23" s="156"/>
      <c r="I23" s="156"/>
      <c r="J23" s="156"/>
      <c r="K23" s="156"/>
      <c r="L23" s="157"/>
    </row>
    <row r="24" spans="2:17" ht="20" customHeight="1" x14ac:dyDescent="0.2">
      <c r="B24" s="20" t="s">
        <v>17</v>
      </c>
      <c r="C24" s="52">
        <v>45942</v>
      </c>
      <c r="D24" s="155"/>
      <c r="E24" s="156"/>
      <c r="F24" s="156"/>
      <c r="G24" s="156"/>
      <c r="H24" s="156"/>
      <c r="I24" s="156"/>
      <c r="J24" s="156"/>
      <c r="K24" s="156"/>
      <c r="L24" s="157"/>
    </row>
    <row r="25" spans="2:17" ht="20" customHeight="1" x14ac:dyDescent="0.2">
      <c r="B25" s="48" t="s">
        <v>6</v>
      </c>
      <c r="C25" s="55">
        <v>45943</v>
      </c>
      <c r="D25" s="158" t="s">
        <v>18</v>
      </c>
      <c r="E25" s="159"/>
      <c r="F25" s="159"/>
      <c r="G25" s="159"/>
      <c r="H25" s="159"/>
      <c r="I25" s="159"/>
      <c r="J25" s="159"/>
      <c r="K25" s="159"/>
      <c r="L25" s="160"/>
    </row>
    <row r="26" spans="2:17" ht="20" customHeight="1" x14ac:dyDescent="0.2">
      <c r="B26" s="48" t="s">
        <v>10</v>
      </c>
      <c r="C26" s="51">
        <v>45944</v>
      </c>
      <c r="D26" s="153"/>
      <c r="E26" s="154"/>
      <c r="F26" s="154"/>
      <c r="G26" s="154"/>
      <c r="H26" s="154"/>
      <c r="I26" s="154"/>
      <c r="J26" s="154"/>
      <c r="K26" s="154"/>
      <c r="L26" s="161"/>
    </row>
    <row r="27" spans="2:17" ht="20" customHeight="1" x14ac:dyDescent="0.2">
      <c r="B27" s="48" t="s">
        <v>12</v>
      </c>
      <c r="C27" s="51">
        <v>45945</v>
      </c>
      <c r="D27" s="153"/>
      <c r="E27" s="154"/>
      <c r="F27" s="154"/>
      <c r="G27" s="154"/>
      <c r="H27" s="154"/>
      <c r="I27" s="154"/>
      <c r="J27" s="154"/>
      <c r="K27" s="154"/>
      <c r="L27" s="161"/>
    </row>
    <row r="28" spans="2:17" ht="20" customHeight="1" x14ac:dyDescent="0.2">
      <c r="B28" s="48" t="s">
        <v>13</v>
      </c>
      <c r="C28" s="55">
        <v>45946</v>
      </c>
      <c r="D28" s="153"/>
      <c r="E28" s="154"/>
      <c r="F28" s="154"/>
      <c r="G28" s="154"/>
      <c r="H28" s="154"/>
      <c r="I28" s="154"/>
      <c r="J28" s="154"/>
      <c r="K28" s="154"/>
      <c r="L28" s="161"/>
    </row>
    <row r="29" spans="2:17" ht="20" customHeight="1" x14ac:dyDescent="0.2">
      <c r="B29" s="48" t="s">
        <v>14</v>
      </c>
      <c r="C29" s="51">
        <v>45947</v>
      </c>
      <c r="D29" s="162"/>
      <c r="E29" s="163"/>
      <c r="F29" s="163"/>
      <c r="G29" s="163"/>
      <c r="H29" s="163"/>
      <c r="I29" s="163"/>
      <c r="J29" s="163"/>
      <c r="K29" s="163"/>
      <c r="L29" s="164"/>
    </row>
    <row r="30" spans="2:17" ht="20" customHeight="1" x14ac:dyDescent="0.2">
      <c r="B30" s="20" t="s">
        <v>15</v>
      </c>
      <c r="C30" s="52">
        <v>45948</v>
      </c>
      <c r="D30" s="155"/>
      <c r="E30" s="156"/>
      <c r="F30" s="156"/>
      <c r="G30" s="156"/>
      <c r="H30" s="156"/>
      <c r="I30" s="156"/>
      <c r="J30" s="156"/>
      <c r="K30" s="156"/>
      <c r="L30" s="157"/>
    </row>
    <row r="31" spans="2:17" ht="20" customHeight="1" x14ac:dyDescent="0.2">
      <c r="B31" s="20" t="s">
        <v>17</v>
      </c>
      <c r="C31" s="56">
        <v>45949</v>
      </c>
      <c r="D31" s="155"/>
      <c r="E31" s="156"/>
      <c r="F31" s="156"/>
      <c r="G31" s="156"/>
      <c r="H31" s="156"/>
      <c r="I31" s="156"/>
      <c r="J31" s="156"/>
      <c r="K31" s="156"/>
      <c r="L31" s="157"/>
    </row>
    <row r="32" spans="2:17" ht="20" customHeight="1" x14ac:dyDescent="0.2">
      <c r="B32" s="48" t="s">
        <v>6</v>
      </c>
      <c r="C32" s="51">
        <v>45950</v>
      </c>
      <c r="D32" s="80" t="s">
        <v>55</v>
      </c>
      <c r="E32" s="80" t="s">
        <v>55</v>
      </c>
      <c r="F32" s="19" t="s">
        <v>8</v>
      </c>
      <c r="G32" s="19" t="s">
        <v>8</v>
      </c>
      <c r="H32" s="19" t="s">
        <v>8</v>
      </c>
      <c r="I32" s="16"/>
      <c r="J32" s="17" t="s">
        <v>9</v>
      </c>
      <c r="K32" s="17" t="s">
        <v>9</v>
      </c>
      <c r="L32" s="18"/>
    </row>
    <row r="33" spans="2:12" ht="20" customHeight="1" x14ac:dyDescent="0.2">
      <c r="B33" s="48" t="s">
        <v>10</v>
      </c>
      <c r="C33" s="51">
        <v>45951</v>
      </c>
      <c r="D33" s="80" t="s">
        <v>55</v>
      </c>
      <c r="E33" s="80" t="s">
        <v>55</v>
      </c>
      <c r="F33" s="15" t="s">
        <v>11</v>
      </c>
      <c r="G33" s="15" t="s">
        <v>11</v>
      </c>
      <c r="H33" s="15" t="s">
        <v>11</v>
      </c>
      <c r="I33" s="16"/>
      <c r="J33" s="17" t="s">
        <v>9</v>
      </c>
      <c r="K33" s="17" t="s">
        <v>9</v>
      </c>
      <c r="L33" s="31" t="s">
        <v>9</v>
      </c>
    </row>
    <row r="34" spans="2:12" ht="20" customHeight="1" x14ac:dyDescent="0.2">
      <c r="B34" s="48" t="s">
        <v>12</v>
      </c>
      <c r="C34" s="55">
        <v>45952</v>
      </c>
      <c r="D34" s="13" t="s">
        <v>7</v>
      </c>
      <c r="E34" s="14" t="s">
        <v>7</v>
      </c>
      <c r="F34" s="19" t="s">
        <v>8</v>
      </c>
      <c r="G34" s="19" t="s">
        <v>8</v>
      </c>
      <c r="H34" s="19" t="s">
        <v>8</v>
      </c>
      <c r="I34" s="16"/>
      <c r="J34" s="17" t="s">
        <v>9</v>
      </c>
      <c r="K34" s="17" t="s">
        <v>9</v>
      </c>
      <c r="L34" s="18"/>
    </row>
    <row r="35" spans="2:12" ht="20" customHeight="1" x14ac:dyDescent="0.2">
      <c r="B35" s="48" t="s">
        <v>13</v>
      </c>
      <c r="C35" s="51">
        <v>45953</v>
      </c>
      <c r="D35" s="13" t="s">
        <v>7</v>
      </c>
      <c r="E35" s="14" t="s">
        <v>7</v>
      </c>
      <c r="F35" s="15" t="s">
        <v>11</v>
      </c>
      <c r="G35" s="15" t="s">
        <v>11</v>
      </c>
      <c r="H35" s="15" t="s">
        <v>11</v>
      </c>
      <c r="I35" s="16"/>
      <c r="J35" s="17" t="s">
        <v>9</v>
      </c>
      <c r="K35" s="17" t="s">
        <v>9</v>
      </c>
      <c r="L35" s="31" t="s">
        <v>9</v>
      </c>
    </row>
    <row r="36" spans="2:12" ht="20" customHeight="1" x14ac:dyDescent="0.2">
      <c r="B36" s="48" t="s">
        <v>14</v>
      </c>
      <c r="C36" s="51">
        <v>45954</v>
      </c>
      <c r="D36" s="13" t="s">
        <v>7</v>
      </c>
      <c r="E36" s="14" t="s">
        <v>7</v>
      </c>
      <c r="F36" s="19" t="s">
        <v>8</v>
      </c>
      <c r="G36" s="19" t="s">
        <v>8</v>
      </c>
      <c r="H36" s="19" t="s">
        <v>8</v>
      </c>
      <c r="I36" s="16"/>
      <c r="J36" s="17" t="s">
        <v>9</v>
      </c>
      <c r="K36" s="17" t="s">
        <v>9</v>
      </c>
      <c r="L36" s="18"/>
    </row>
    <row r="37" spans="2:12" ht="20" customHeight="1" x14ac:dyDescent="0.2">
      <c r="B37" s="20" t="s">
        <v>15</v>
      </c>
      <c r="C37" s="56">
        <v>45955</v>
      </c>
      <c r="D37" s="155"/>
      <c r="E37" s="156"/>
      <c r="F37" s="156"/>
      <c r="G37" s="156"/>
      <c r="H37" s="156"/>
      <c r="I37" s="156"/>
      <c r="J37" s="156"/>
      <c r="K37" s="156"/>
      <c r="L37" s="157"/>
    </row>
    <row r="38" spans="2:12" ht="20" customHeight="1" x14ac:dyDescent="0.2">
      <c r="B38" s="20" t="s">
        <v>17</v>
      </c>
      <c r="C38" s="52">
        <v>45956</v>
      </c>
      <c r="D38" s="155"/>
      <c r="E38" s="156"/>
      <c r="F38" s="156"/>
      <c r="G38" s="156"/>
      <c r="H38" s="156"/>
      <c r="I38" s="156"/>
      <c r="J38" s="156"/>
      <c r="K38" s="156"/>
      <c r="L38" s="157"/>
    </row>
    <row r="39" spans="2:12" ht="20" customHeight="1" x14ac:dyDescent="0.2">
      <c r="B39" s="48" t="s">
        <v>6</v>
      </c>
      <c r="C39" s="51">
        <v>45957</v>
      </c>
      <c r="D39" s="158" t="s">
        <v>18</v>
      </c>
      <c r="E39" s="159"/>
      <c r="F39" s="159"/>
      <c r="G39" s="159"/>
      <c r="H39" s="159"/>
      <c r="I39" s="159"/>
      <c r="J39" s="159"/>
      <c r="K39" s="159"/>
      <c r="L39" s="160"/>
    </row>
    <row r="40" spans="2:12" ht="20" customHeight="1" x14ac:dyDescent="0.2">
      <c r="B40" s="48" t="s">
        <v>10</v>
      </c>
      <c r="C40" s="55">
        <v>45958</v>
      </c>
      <c r="D40" s="153"/>
      <c r="E40" s="154"/>
      <c r="F40" s="154"/>
      <c r="G40" s="154"/>
      <c r="H40" s="154"/>
      <c r="I40" s="154"/>
      <c r="J40" s="154"/>
      <c r="K40" s="154"/>
      <c r="L40" s="161"/>
    </row>
    <row r="41" spans="2:12" ht="20" customHeight="1" x14ac:dyDescent="0.2">
      <c r="B41" s="48" t="s">
        <v>12</v>
      </c>
      <c r="C41" s="51">
        <v>45959</v>
      </c>
      <c r="D41" s="153"/>
      <c r="E41" s="154"/>
      <c r="F41" s="154"/>
      <c r="G41" s="154"/>
      <c r="H41" s="154"/>
      <c r="I41" s="154"/>
      <c r="J41" s="154"/>
      <c r="K41" s="154"/>
      <c r="L41" s="161"/>
    </row>
    <row r="42" spans="2:12" ht="20" customHeight="1" x14ac:dyDescent="0.2">
      <c r="B42" s="48" t="s">
        <v>13</v>
      </c>
      <c r="C42" s="51">
        <v>45960</v>
      </c>
      <c r="D42" s="153"/>
      <c r="E42" s="154"/>
      <c r="F42" s="154"/>
      <c r="G42" s="154"/>
      <c r="H42" s="154"/>
      <c r="I42" s="154"/>
      <c r="J42" s="154"/>
      <c r="K42" s="154"/>
      <c r="L42" s="161"/>
    </row>
    <row r="43" spans="2:12" ht="20" customHeight="1" x14ac:dyDescent="0.2">
      <c r="B43" s="48" t="s">
        <v>14</v>
      </c>
      <c r="C43" s="55">
        <v>45961</v>
      </c>
      <c r="D43" s="153"/>
      <c r="E43" s="154"/>
      <c r="F43" s="154"/>
      <c r="G43" s="154"/>
      <c r="H43" s="154"/>
      <c r="I43" s="154"/>
      <c r="J43" s="154"/>
      <c r="K43" s="154"/>
      <c r="L43" s="161"/>
    </row>
    <row r="44" spans="2:12" ht="20" customHeight="1" x14ac:dyDescent="0.2">
      <c r="B44" s="20" t="s">
        <v>15</v>
      </c>
      <c r="C44" s="52">
        <v>45962</v>
      </c>
      <c r="D44" s="155"/>
      <c r="E44" s="156"/>
      <c r="F44" s="156"/>
      <c r="G44" s="156"/>
      <c r="H44" s="156"/>
      <c r="I44" s="156"/>
      <c r="J44" s="156"/>
      <c r="K44" s="156"/>
      <c r="L44" s="157"/>
    </row>
    <row r="45" spans="2:12" ht="20" customHeight="1" x14ac:dyDescent="0.2">
      <c r="B45" s="20" t="s">
        <v>17</v>
      </c>
      <c r="C45" s="52">
        <v>45963</v>
      </c>
      <c r="D45" s="155"/>
      <c r="E45" s="156"/>
      <c r="F45" s="156"/>
      <c r="G45" s="156"/>
      <c r="H45" s="156"/>
      <c r="I45" s="156"/>
      <c r="J45" s="156"/>
      <c r="K45" s="156"/>
      <c r="L45" s="157"/>
    </row>
    <row r="46" spans="2:12" ht="20" customHeight="1" x14ac:dyDescent="0.2">
      <c r="B46" s="48" t="s">
        <v>6</v>
      </c>
      <c r="C46" s="55">
        <v>45964</v>
      </c>
      <c r="D46" s="13" t="s">
        <v>7</v>
      </c>
      <c r="E46" s="14" t="s">
        <v>7</v>
      </c>
      <c r="F46" s="19" t="s">
        <v>8</v>
      </c>
      <c r="G46" s="19" t="s">
        <v>8</v>
      </c>
      <c r="H46" s="19" t="s">
        <v>8</v>
      </c>
      <c r="I46" s="22"/>
      <c r="J46" s="17" t="s">
        <v>9</v>
      </c>
      <c r="K46" s="17" t="s">
        <v>9</v>
      </c>
      <c r="L46" s="18"/>
    </row>
    <row r="47" spans="2:12" ht="20" customHeight="1" x14ac:dyDescent="0.2">
      <c r="B47" s="48" t="s">
        <v>10</v>
      </c>
      <c r="C47" s="51">
        <v>45965</v>
      </c>
      <c r="D47" s="13" t="s">
        <v>7</v>
      </c>
      <c r="E47" s="14" t="s">
        <v>7</v>
      </c>
      <c r="F47" s="15" t="s">
        <v>11</v>
      </c>
      <c r="G47" s="15" t="s">
        <v>11</v>
      </c>
      <c r="H47" s="15" t="s">
        <v>11</v>
      </c>
      <c r="I47" s="23"/>
      <c r="J47" s="17" t="s">
        <v>9</v>
      </c>
      <c r="K47" s="17" t="s">
        <v>9</v>
      </c>
      <c r="L47" s="31" t="s">
        <v>9</v>
      </c>
    </row>
    <row r="48" spans="2:12" ht="20" customHeight="1" x14ac:dyDescent="0.2">
      <c r="B48" s="48" t="s">
        <v>12</v>
      </c>
      <c r="C48" s="51">
        <v>45966</v>
      </c>
      <c r="D48" s="13" t="s">
        <v>7</v>
      </c>
      <c r="E48" s="14" t="s">
        <v>7</v>
      </c>
      <c r="F48" s="19" t="s">
        <v>8</v>
      </c>
      <c r="G48" s="19" t="s">
        <v>8</v>
      </c>
      <c r="H48" s="19" t="s">
        <v>8</v>
      </c>
      <c r="I48" s="24"/>
      <c r="J48" s="17" t="s">
        <v>9</v>
      </c>
      <c r="K48" s="17" t="s">
        <v>9</v>
      </c>
      <c r="L48" s="18"/>
    </row>
    <row r="49" spans="2:12" ht="20" customHeight="1" x14ac:dyDescent="0.2">
      <c r="B49" s="48" t="s">
        <v>13</v>
      </c>
      <c r="C49" s="55">
        <v>45967</v>
      </c>
      <c r="D49" s="13" t="s">
        <v>7</v>
      </c>
      <c r="E49" s="14" t="s">
        <v>7</v>
      </c>
      <c r="F49" s="15" t="s">
        <v>11</v>
      </c>
      <c r="G49" s="15" t="s">
        <v>11</v>
      </c>
      <c r="H49" s="15" t="s">
        <v>11</v>
      </c>
      <c r="I49" s="16"/>
      <c r="J49" s="17" t="s">
        <v>9</v>
      </c>
      <c r="K49" s="17" t="s">
        <v>9</v>
      </c>
      <c r="L49" s="31" t="s">
        <v>9</v>
      </c>
    </row>
    <row r="50" spans="2:12" ht="20" customHeight="1" x14ac:dyDescent="0.2">
      <c r="B50" s="48" t="s">
        <v>14</v>
      </c>
      <c r="C50" s="51">
        <v>45968</v>
      </c>
      <c r="D50" s="13" t="s">
        <v>7</v>
      </c>
      <c r="E50" s="14" t="s">
        <v>7</v>
      </c>
      <c r="F50" s="19" t="s">
        <v>8</v>
      </c>
      <c r="G50" s="19" t="s">
        <v>8</v>
      </c>
      <c r="H50" s="19" t="s">
        <v>8</v>
      </c>
      <c r="I50" s="16"/>
      <c r="J50" s="17" t="s">
        <v>9</v>
      </c>
      <c r="K50" s="17" t="s">
        <v>9</v>
      </c>
      <c r="L50" s="18"/>
    </row>
    <row r="51" spans="2:12" ht="20" customHeight="1" x14ac:dyDescent="0.2">
      <c r="B51" s="20" t="s">
        <v>15</v>
      </c>
      <c r="C51" s="52">
        <v>45969</v>
      </c>
      <c r="D51" s="155"/>
      <c r="E51" s="156"/>
      <c r="F51" s="156"/>
      <c r="G51" s="156"/>
      <c r="H51" s="156"/>
      <c r="I51" s="156"/>
      <c r="J51" s="156"/>
      <c r="K51" s="156"/>
      <c r="L51" s="157"/>
    </row>
    <row r="52" spans="2:12" ht="20" customHeight="1" x14ac:dyDescent="0.2">
      <c r="B52" s="20" t="s">
        <v>17</v>
      </c>
      <c r="C52" s="56">
        <v>45970</v>
      </c>
      <c r="D52" s="155"/>
      <c r="E52" s="156"/>
      <c r="F52" s="156"/>
      <c r="G52" s="156"/>
      <c r="H52" s="156"/>
      <c r="I52" s="156"/>
      <c r="J52" s="156"/>
      <c r="K52" s="156"/>
      <c r="L52" s="157"/>
    </row>
    <row r="53" spans="2:12" ht="20" customHeight="1" x14ac:dyDescent="0.2">
      <c r="B53" s="48" t="s">
        <v>6</v>
      </c>
      <c r="C53" s="51">
        <v>45971</v>
      </c>
      <c r="D53" s="158" t="s">
        <v>18</v>
      </c>
      <c r="E53" s="159"/>
      <c r="F53" s="159"/>
      <c r="G53" s="159"/>
      <c r="H53" s="159"/>
      <c r="I53" s="159"/>
      <c r="J53" s="159"/>
      <c r="K53" s="159"/>
      <c r="L53" s="160"/>
    </row>
    <row r="54" spans="2:12" ht="20" customHeight="1" x14ac:dyDescent="0.2">
      <c r="B54" s="48" t="s">
        <v>10</v>
      </c>
      <c r="C54" s="51">
        <v>45972</v>
      </c>
      <c r="D54" s="153"/>
      <c r="E54" s="154"/>
      <c r="F54" s="154"/>
      <c r="G54" s="154"/>
      <c r="H54" s="154"/>
      <c r="I54" s="154"/>
      <c r="J54" s="154"/>
      <c r="K54" s="154"/>
      <c r="L54" s="161"/>
    </row>
    <row r="55" spans="2:12" ht="20" customHeight="1" x14ac:dyDescent="0.2">
      <c r="B55" s="48" t="s">
        <v>12</v>
      </c>
      <c r="C55" s="55">
        <v>45973</v>
      </c>
      <c r="D55" s="153"/>
      <c r="E55" s="154"/>
      <c r="F55" s="154"/>
      <c r="G55" s="154"/>
      <c r="H55" s="154"/>
      <c r="I55" s="154"/>
      <c r="J55" s="154"/>
      <c r="K55" s="154"/>
      <c r="L55" s="161"/>
    </row>
    <row r="56" spans="2:12" ht="20" customHeight="1" x14ac:dyDescent="0.2">
      <c r="B56" s="48" t="s">
        <v>13</v>
      </c>
      <c r="C56" s="51">
        <v>45974</v>
      </c>
      <c r="D56" s="153"/>
      <c r="E56" s="154"/>
      <c r="F56" s="154"/>
      <c r="G56" s="154"/>
      <c r="H56" s="154"/>
      <c r="I56" s="154"/>
      <c r="J56" s="154"/>
      <c r="K56" s="154"/>
      <c r="L56" s="161"/>
    </row>
    <row r="57" spans="2:12" ht="20" customHeight="1" x14ac:dyDescent="0.2">
      <c r="B57" s="48" t="s">
        <v>14</v>
      </c>
      <c r="C57" s="51">
        <v>45975</v>
      </c>
      <c r="D57" s="162"/>
      <c r="E57" s="163"/>
      <c r="F57" s="163"/>
      <c r="G57" s="163"/>
      <c r="H57" s="163"/>
      <c r="I57" s="163"/>
      <c r="J57" s="163"/>
      <c r="K57" s="163"/>
      <c r="L57" s="164"/>
    </row>
    <row r="58" spans="2:12" ht="20" customHeight="1" x14ac:dyDescent="0.2">
      <c r="B58" s="20" t="s">
        <v>15</v>
      </c>
      <c r="C58" s="56">
        <v>45976</v>
      </c>
      <c r="D58" s="155"/>
      <c r="E58" s="156"/>
      <c r="F58" s="156"/>
      <c r="G58" s="156"/>
      <c r="H58" s="156"/>
      <c r="I58" s="156"/>
      <c r="J58" s="156"/>
      <c r="K58" s="156"/>
      <c r="L58" s="157"/>
    </row>
    <row r="59" spans="2:12" ht="20" customHeight="1" x14ac:dyDescent="0.2">
      <c r="B59" s="20" t="s">
        <v>17</v>
      </c>
      <c r="C59" s="52">
        <v>45977</v>
      </c>
      <c r="D59" s="155"/>
      <c r="E59" s="156"/>
      <c r="F59" s="156"/>
      <c r="G59" s="156"/>
      <c r="H59" s="156"/>
      <c r="I59" s="156"/>
      <c r="J59" s="156"/>
      <c r="K59" s="156"/>
      <c r="L59" s="157"/>
    </row>
    <row r="60" spans="2:12" ht="20" customHeight="1" x14ac:dyDescent="0.2">
      <c r="B60" s="48" t="s">
        <v>6</v>
      </c>
      <c r="C60" s="51">
        <v>45978</v>
      </c>
      <c r="D60" s="13" t="s">
        <v>7</v>
      </c>
      <c r="E60" s="14" t="s">
        <v>7</v>
      </c>
      <c r="F60" s="19" t="s">
        <v>8</v>
      </c>
      <c r="G60" s="19" t="s">
        <v>8</v>
      </c>
      <c r="H60" s="19" t="s">
        <v>8</v>
      </c>
      <c r="I60" s="24"/>
      <c r="J60" s="17" t="s">
        <v>9</v>
      </c>
      <c r="K60" s="17" t="s">
        <v>9</v>
      </c>
      <c r="L60" s="18"/>
    </row>
    <row r="61" spans="2:12" ht="20" customHeight="1" x14ac:dyDescent="0.2">
      <c r="B61" s="48" t="s">
        <v>10</v>
      </c>
      <c r="C61" s="55">
        <v>45979</v>
      </c>
      <c r="D61" s="13" t="s">
        <v>7</v>
      </c>
      <c r="E61" s="14" t="s">
        <v>7</v>
      </c>
      <c r="F61" s="15" t="s">
        <v>11</v>
      </c>
      <c r="G61" s="15" t="s">
        <v>11</v>
      </c>
      <c r="H61" s="15" t="s">
        <v>11</v>
      </c>
      <c r="I61" s="24"/>
      <c r="J61" s="17" t="s">
        <v>9</v>
      </c>
      <c r="K61" s="17" t="s">
        <v>9</v>
      </c>
      <c r="L61" s="31" t="s">
        <v>9</v>
      </c>
    </row>
    <row r="62" spans="2:12" ht="20" customHeight="1" x14ac:dyDescent="0.2">
      <c r="B62" s="48" t="s">
        <v>12</v>
      </c>
      <c r="C62" s="51">
        <v>45980</v>
      </c>
      <c r="D62" s="13" t="s">
        <v>7</v>
      </c>
      <c r="E62" s="14" t="s">
        <v>7</v>
      </c>
      <c r="F62" s="19" t="s">
        <v>8</v>
      </c>
      <c r="G62" s="19" t="s">
        <v>8</v>
      </c>
      <c r="H62" s="19" t="s">
        <v>8</v>
      </c>
      <c r="I62" s="24"/>
      <c r="J62" s="17" t="s">
        <v>9</v>
      </c>
      <c r="K62" s="17" t="s">
        <v>9</v>
      </c>
      <c r="L62" s="18"/>
    </row>
    <row r="63" spans="2:12" ht="20" customHeight="1" x14ac:dyDescent="0.2">
      <c r="B63" s="48" t="s">
        <v>13</v>
      </c>
      <c r="C63" s="51">
        <v>45981</v>
      </c>
      <c r="D63" s="13" t="s">
        <v>7</v>
      </c>
      <c r="E63" s="14" t="s">
        <v>7</v>
      </c>
      <c r="F63" s="15" t="s">
        <v>11</v>
      </c>
      <c r="G63" s="15" t="s">
        <v>11</v>
      </c>
      <c r="H63" s="15" t="s">
        <v>11</v>
      </c>
      <c r="I63" s="24"/>
      <c r="J63" s="17" t="s">
        <v>9</v>
      </c>
      <c r="K63" s="17" t="s">
        <v>9</v>
      </c>
      <c r="L63" s="31" t="s">
        <v>9</v>
      </c>
    </row>
    <row r="64" spans="2:12" ht="20" customHeight="1" x14ac:dyDescent="0.2">
      <c r="B64" s="48" t="s">
        <v>14</v>
      </c>
      <c r="C64" s="55">
        <v>45982</v>
      </c>
      <c r="D64" s="13" t="s">
        <v>7</v>
      </c>
      <c r="E64" s="14" t="s">
        <v>7</v>
      </c>
      <c r="F64" s="19" t="s">
        <v>8</v>
      </c>
      <c r="G64" s="19" t="s">
        <v>8</v>
      </c>
      <c r="H64" s="19" t="s">
        <v>8</v>
      </c>
      <c r="I64" s="24"/>
      <c r="J64" s="4" t="s">
        <v>16</v>
      </c>
      <c r="K64" s="4" t="s">
        <v>16</v>
      </c>
      <c r="L64" s="96" t="s">
        <v>16</v>
      </c>
    </row>
    <row r="65" spans="2:12" ht="20" customHeight="1" x14ac:dyDescent="0.2">
      <c r="B65" s="20" t="s">
        <v>15</v>
      </c>
      <c r="C65" s="52">
        <v>45983</v>
      </c>
      <c r="D65" s="155"/>
      <c r="E65" s="156"/>
      <c r="F65" s="156"/>
      <c r="G65" s="156"/>
      <c r="H65" s="156"/>
      <c r="I65" s="156"/>
      <c r="J65" s="156"/>
      <c r="K65" s="156"/>
      <c r="L65" s="157"/>
    </row>
    <row r="66" spans="2:12" ht="20" customHeight="1" x14ac:dyDescent="0.2">
      <c r="B66" s="20" t="s">
        <v>17</v>
      </c>
      <c r="C66" s="52">
        <v>45984</v>
      </c>
      <c r="D66" s="155"/>
      <c r="E66" s="156"/>
      <c r="F66" s="156"/>
      <c r="G66" s="156"/>
      <c r="H66" s="156"/>
      <c r="I66" s="156"/>
      <c r="J66" s="156"/>
      <c r="K66" s="156"/>
      <c r="L66" s="157"/>
    </row>
    <row r="67" spans="2:12" ht="20" customHeight="1" x14ac:dyDescent="0.2">
      <c r="B67" s="48" t="s">
        <v>6</v>
      </c>
      <c r="C67" s="55">
        <v>45985</v>
      </c>
      <c r="D67" s="158" t="s">
        <v>18</v>
      </c>
      <c r="E67" s="159"/>
      <c r="F67" s="159"/>
      <c r="G67" s="159"/>
      <c r="H67" s="159"/>
      <c r="I67" s="159"/>
      <c r="J67" s="159"/>
      <c r="K67" s="159"/>
      <c r="L67" s="160"/>
    </row>
    <row r="68" spans="2:12" ht="20" customHeight="1" x14ac:dyDescent="0.2">
      <c r="B68" s="48" t="s">
        <v>10</v>
      </c>
      <c r="C68" s="51">
        <v>45986</v>
      </c>
      <c r="D68" s="153"/>
      <c r="E68" s="154"/>
      <c r="F68" s="154"/>
      <c r="G68" s="154"/>
      <c r="H68" s="154"/>
      <c r="I68" s="154"/>
      <c r="J68" s="154"/>
      <c r="K68" s="154"/>
      <c r="L68" s="161"/>
    </row>
    <row r="69" spans="2:12" ht="20" customHeight="1" x14ac:dyDescent="0.2">
      <c r="B69" s="48" t="s">
        <v>12</v>
      </c>
      <c r="C69" s="51">
        <v>45987</v>
      </c>
      <c r="D69" s="153"/>
      <c r="E69" s="154"/>
      <c r="F69" s="154"/>
      <c r="G69" s="154"/>
      <c r="H69" s="154"/>
      <c r="I69" s="154"/>
      <c r="J69" s="154"/>
      <c r="K69" s="154"/>
      <c r="L69" s="161"/>
    </row>
    <row r="70" spans="2:12" ht="20" customHeight="1" x14ac:dyDescent="0.2">
      <c r="B70" s="48" t="s">
        <v>13</v>
      </c>
      <c r="C70" s="55">
        <v>45988</v>
      </c>
      <c r="D70" s="153"/>
      <c r="E70" s="154"/>
      <c r="F70" s="154"/>
      <c r="G70" s="154"/>
      <c r="H70" s="154"/>
      <c r="I70" s="154"/>
      <c r="J70" s="154"/>
      <c r="K70" s="154"/>
      <c r="L70" s="161"/>
    </row>
    <row r="71" spans="2:12" ht="20" customHeight="1" x14ac:dyDescent="0.2">
      <c r="B71" s="48" t="s">
        <v>14</v>
      </c>
      <c r="C71" s="51">
        <v>45989</v>
      </c>
      <c r="D71" s="153"/>
      <c r="E71" s="154"/>
      <c r="F71" s="154"/>
      <c r="G71" s="154"/>
      <c r="H71" s="154"/>
      <c r="I71" s="154"/>
      <c r="J71" s="154"/>
      <c r="K71" s="154"/>
      <c r="L71" s="161"/>
    </row>
    <row r="72" spans="2:12" ht="20" customHeight="1" x14ac:dyDescent="0.2">
      <c r="B72" s="20" t="s">
        <v>15</v>
      </c>
      <c r="C72" s="52">
        <v>45990</v>
      </c>
      <c r="D72" s="155"/>
      <c r="E72" s="156"/>
      <c r="F72" s="156"/>
      <c r="G72" s="156"/>
      <c r="H72" s="156"/>
      <c r="I72" s="156"/>
      <c r="J72" s="156"/>
      <c r="K72" s="156"/>
      <c r="L72" s="157"/>
    </row>
    <row r="73" spans="2:12" ht="20" customHeight="1" x14ac:dyDescent="0.2">
      <c r="B73" s="20" t="s">
        <v>17</v>
      </c>
      <c r="C73" s="56">
        <v>45991</v>
      </c>
      <c r="D73" s="155"/>
      <c r="E73" s="156"/>
      <c r="F73" s="156"/>
      <c r="G73" s="156"/>
      <c r="H73" s="156"/>
      <c r="I73" s="156"/>
      <c r="J73" s="156"/>
      <c r="K73" s="156"/>
      <c r="L73" s="157"/>
    </row>
    <row r="74" spans="2:12" ht="20" customHeight="1" x14ac:dyDescent="0.2">
      <c r="B74" s="48" t="s">
        <v>6</v>
      </c>
      <c r="C74" s="51">
        <v>45992</v>
      </c>
      <c r="D74" s="13" t="s">
        <v>7</v>
      </c>
      <c r="E74" s="14" t="s">
        <v>7</v>
      </c>
      <c r="F74" s="14" t="s">
        <v>7</v>
      </c>
      <c r="G74" s="4" t="s">
        <v>16</v>
      </c>
      <c r="H74" s="4" t="s">
        <v>16</v>
      </c>
      <c r="I74" s="24"/>
      <c r="J74" s="17" t="s">
        <v>9</v>
      </c>
      <c r="K74" s="17" t="s">
        <v>9</v>
      </c>
      <c r="L74" s="31" t="s">
        <v>9</v>
      </c>
    </row>
    <row r="75" spans="2:12" ht="20" customHeight="1" x14ac:dyDescent="0.2">
      <c r="B75" s="48" t="s">
        <v>10</v>
      </c>
      <c r="C75" s="51">
        <v>45993</v>
      </c>
      <c r="D75" s="13" t="s">
        <v>7</v>
      </c>
      <c r="E75" s="14" t="s">
        <v>7</v>
      </c>
      <c r="F75" s="15" t="s">
        <v>11</v>
      </c>
      <c r="G75" s="15" t="s">
        <v>11</v>
      </c>
      <c r="H75" s="15" t="s">
        <v>11</v>
      </c>
      <c r="I75" s="24"/>
      <c r="J75" s="4" t="s">
        <v>16</v>
      </c>
      <c r="K75" s="4" t="s">
        <v>16</v>
      </c>
      <c r="L75" s="96" t="s">
        <v>16</v>
      </c>
    </row>
    <row r="76" spans="2:12" ht="20" customHeight="1" x14ac:dyDescent="0.2">
      <c r="B76" s="48" t="s">
        <v>12</v>
      </c>
      <c r="C76" s="55">
        <v>45994</v>
      </c>
      <c r="D76" s="13" t="s">
        <v>7</v>
      </c>
      <c r="E76" s="14" t="s">
        <v>7</v>
      </c>
      <c r="F76" s="4" t="s">
        <v>16</v>
      </c>
      <c r="G76" s="4" t="s">
        <v>16</v>
      </c>
      <c r="H76" s="4" t="s">
        <v>16</v>
      </c>
      <c r="I76" s="24"/>
      <c r="J76" s="17" t="s">
        <v>9</v>
      </c>
      <c r="K76" s="17" t="s">
        <v>9</v>
      </c>
      <c r="L76" s="26"/>
    </row>
    <row r="77" spans="2:12" ht="20" customHeight="1" x14ac:dyDescent="0.2">
      <c r="B77" s="48" t="s">
        <v>13</v>
      </c>
      <c r="C77" s="51">
        <v>45995</v>
      </c>
      <c r="D77" s="13" t="s">
        <v>7</v>
      </c>
      <c r="E77" s="14" t="s">
        <v>7</v>
      </c>
      <c r="F77" s="14" t="s">
        <v>7</v>
      </c>
      <c r="G77" s="15" t="s">
        <v>11</v>
      </c>
      <c r="H77" s="15" t="s">
        <v>11</v>
      </c>
      <c r="I77" s="24"/>
      <c r="J77" s="4" t="s">
        <v>16</v>
      </c>
      <c r="K77" s="4" t="s">
        <v>16</v>
      </c>
      <c r="L77" s="96" t="s">
        <v>16</v>
      </c>
    </row>
    <row r="78" spans="2:12" ht="20" customHeight="1" x14ac:dyDescent="0.2">
      <c r="B78" s="48" t="s">
        <v>14</v>
      </c>
      <c r="C78" s="51">
        <v>45996</v>
      </c>
      <c r="I78" s="24"/>
      <c r="J78" s="24"/>
      <c r="K78" s="24"/>
      <c r="L78" s="26"/>
    </row>
    <row r="79" spans="2:12" ht="20" customHeight="1" x14ac:dyDescent="0.2">
      <c r="B79" s="20" t="s">
        <v>15</v>
      </c>
      <c r="C79" s="56">
        <v>45997</v>
      </c>
      <c r="D79" s="155"/>
      <c r="E79" s="156"/>
      <c r="F79" s="156"/>
      <c r="G79" s="156"/>
      <c r="H79" s="156"/>
      <c r="I79" s="156"/>
      <c r="J79" s="156"/>
      <c r="K79" s="156"/>
      <c r="L79" s="157"/>
    </row>
    <row r="80" spans="2:12" ht="20" customHeight="1" x14ac:dyDescent="0.2">
      <c r="B80" s="20" t="s">
        <v>17</v>
      </c>
      <c r="C80" s="52">
        <v>45998</v>
      </c>
      <c r="D80" s="155"/>
      <c r="E80" s="156"/>
      <c r="F80" s="156"/>
      <c r="G80" s="156"/>
      <c r="H80" s="156"/>
      <c r="I80" s="156"/>
      <c r="J80" s="156"/>
      <c r="K80" s="156"/>
      <c r="L80" s="157"/>
    </row>
    <row r="81" spans="2:12" ht="20" customHeight="1" x14ac:dyDescent="0.2">
      <c r="B81" s="20" t="s">
        <v>6</v>
      </c>
      <c r="C81" s="52">
        <v>45999</v>
      </c>
      <c r="D81" s="155"/>
      <c r="E81" s="156"/>
      <c r="F81" s="156"/>
      <c r="G81" s="156"/>
      <c r="H81" s="156"/>
      <c r="I81" s="156"/>
      <c r="J81" s="156"/>
      <c r="K81" s="156"/>
      <c r="L81" s="157"/>
    </row>
    <row r="82" spans="2:12" ht="20" customHeight="1" x14ac:dyDescent="0.2">
      <c r="B82" s="48" t="s">
        <v>10</v>
      </c>
      <c r="C82" s="55">
        <v>46000</v>
      </c>
      <c r="D82" s="158" t="s">
        <v>18</v>
      </c>
      <c r="E82" s="159"/>
      <c r="F82" s="159"/>
      <c r="G82" s="159"/>
      <c r="H82" s="159"/>
      <c r="I82" s="159"/>
      <c r="J82" s="159"/>
      <c r="K82" s="159"/>
      <c r="L82" s="160"/>
    </row>
    <row r="83" spans="2:12" ht="20" customHeight="1" x14ac:dyDescent="0.2">
      <c r="B83" s="48" t="s">
        <v>12</v>
      </c>
      <c r="C83" s="51">
        <v>46001</v>
      </c>
      <c r="D83" s="153"/>
      <c r="E83" s="154"/>
      <c r="F83" s="154"/>
      <c r="G83" s="154"/>
      <c r="H83" s="154"/>
      <c r="I83" s="154"/>
      <c r="J83" s="154"/>
      <c r="K83" s="154"/>
      <c r="L83" s="161"/>
    </row>
    <row r="84" spans="2:12" ht="20" customHeight="1" x14ac:dyDescent="0.2">
      <c r="B84" s="48" t="s">
        <v>13</v>
      </c>
      <c r="C84" s="51">
        <v>46002</v>
      </c>
      <c r="D84" s="153"/>
      <c r="E84" s="154"/>
      <c r="F84" s="154"/>
      <c r="G84" s="154"/>
      <c r="H84" s="154"/>
      <c r="I84" s="154"/>
      <c r="J84" s="154"/>
      <c r="K84" s="154"/>
      <c r="L84" s="161"/>
    </row>
    <row r="85" spans="2:12" ht="20" customHeight="1" x14ac:dyDescent="0.2">
      <c r="B85" s="48" t="s">
        <v>14</v>
      </c>
      <c r="C85" s="55">
        <v>46003</v>
      </c>
      <c r="D85" s="153"/>
      <c r="E85" s="154"/>
      <c r="F85" s="154"/>
      <c r="G85" s="154"/>
      <c r="H85" s="154"/>
      <c r="I85" s="154"/>
      <c r="J85" s="154"/>
      <c r="K85" s="154"/>
      <c r="L85" s="161"/>
    </row>
    <row r="86" spans="2:12" ht="20" customHeight="1" x14ac:dyDescent="0.2">
      <c r="B86" s="20" t="s">
        <v>15</v>
      </c>
      <c r="C86" s="52">
        <v>46004</v>
      </c>
      <c r="D86" s="155"/>
      <c r="E86" s="156"/>
      <c r="F86" s="156"/>
      <c r="G86" s="156"/>
      <c r="H86" s="156"/>
      <c r="I86" s="156"/>
      <c r="J86" s="156"/>
      <c r="K86" s="156"/>
      <c r="L86" s="157"/>
    </row>
    <row r="87" spans="2:12" ht="20" customHeight="1" thickBot="1" x14ac:dyDescent="0.25">
      <c r="B87" s="62" t="s">
        <v>17</v>
      </c>
      <c r="C87" s="63">
        <v>46005</v>
      </c>
      <c r="D87" s="171"/>
      <c r="E87" s="172"/>
      <c r="F87" s="172"/>
      <c r="G87" s="172"/>
      <c r="H87" s="172"/>
      <c r="I87" s="172"/>
      <c r="J87" s="172"/>
      <c r="K87" s="172"/>
      <c r="L87" s="173"/>
    </row>
    <row r="88" spans="2:12" ht="20" customHeight="1" x14ac:dyDescent="0.2">
      <c r="B88" s="165" t="s">
        <v>51</v>
      </c>
      <c r="C88" s="166"/>
      <c r="D88" s="166"/>
      <c r="E88" s="166"/>
      <c r="F88" s="166"/>
      <c r="G88" s="166"/>
      <c r="H88" s="166"/>
      <c r="I88" s="166"/>
      <c r="J88" s="166"/>
      <c r="K88" s="166"/>
      <c r="L88" s="167"/>
    </row>
    <row r="89" spans="2:12" ht="20" customHeight="1" thickBot="1" x14ac:dyDescent="0.25">
      <c r="B89" s="168"/>
      <c r="C89" s="169"/>
      <c r="D89" s="169"/>
      <c r="E89" s="169"/>
      <c r="F89" s="169"/>
      <c r="G89" s="169"/>
      <c r="H89" s="169"/>
      <c r="I89" s="169"/>
      <c r="J89" s="169"/>
      <c r="K89" s="169"/>
      <c r="L89" s="170"/>
    </row>
    <row r="90" spans="2:12" ht="20" customHeight="1" x14ac:dyDescent="0.2">
      <c r="B90" s="6" t="s">
        <v>12</v>
      </c>
      <c r="C90" s="7">
        <v>46029</v>
      </c>
      <c r="D90" s="158" t="s">
        <v>18</v>
      </c>
      <c r="E90" s="159"/>
      <c r="F90" s="159"/>
      <c r="G90" s="159"/>
      <c r="H90" s="159"/>
      <c r="I90" s="159"/>
      <c r="J90" s="159"/>
      <c r="K90" s="159"/>
      <c r="L90" s="160"/>
    </row>
    <row r="91" spans="2:12" ht="20" customHeight="1" x14ac:dyDescent="0.2">
      <c r="B91" s="12" t="s">
        <v>13</v>
      </c>
      <c r="C91" s="7">
        <v>46030</v>
      </c>
      <c r="D91" s="153"/>
      <c r="E91" s="154"/>
      <c r="F91" s="154"/>
      <c r="G91" s="154"/>
      <c r="H91" s="154"/>
      <c r="I91" s="154"/>
      <c r="J91" s="154"/>
      <c r="K91" s="154"/>
      <c r="L91" s="161"/>
    </row>
    <row r="92" spans="2:12" ht="20" customHeight="1" x14ac:dyDescent="0.2">
      <c r="B92" s="12" t="s">
        <v>14</v>
      </c>
      <c r="C92" s="7">
        <v>46031</v>
      </c>
      <c r="D92" s="153"/>
      <c r="E92" s="154"/>
      <c r="F92" s="154"/>
      <c r="G92" s="154"/>
      <c r="H92" s="154"/>
      <c r="I92" s="154"/>
      <c r="J92" s="154"/>
      <c r="K92" s="154"/>
      <c r="L92" s="161"/>
    </row>
    <row r="93" spans="2:12" ht="20" customHeight="1" x14ac:dyDescent="0.2">
      <c r="B93" s="20" t="s">
        <v>15</v>
      </c>
      <c r="C93" s="34">
        <v>46032</v>
      </c>
      <c r="D93" s="155"/>
      <c r="E93" s="156"/>
      <c r="F93" s="156"/>
      <c r="G93" s="156"/>
      <c r="H93" s="156"/>
      <c r="I93" s="156"/>
      <c r="J93" s="156"/>
      <c r="K93" s="156"/>
      <c r="L93" s="157"/>
    </row>
    <row r="94" spans="2:12" ht="20" customHeight="1" x14ac:dyDescent="0.2">
      <c r="B94" s="20" t="s">
        <v>17</v>
      </c>
      <c r="C94" s="34">
        <v>46033</v>
      </c>
      <c r="D94" s="155"/>
      <c r="E94" s="156"/>
      <c r="F94" s="156"/>
      <c r="G94" s="156"/>
      <c r="H94" s="156"/>
      <c r="I94" s="156"/>
      <c r="J94" s="156"/>
      <c r="K94" s="156"/>
      <c r="L94" s="157"/>
    </row>
    <row r="95" spans="2:12" ht="20" customHeight="1" x14ac:dyDescent="0.2">
      <c r="B95" s="12" t="s">
        <v>6</v>
      </c>
      <c r="C95" s="7">
        <v>46034</v>
      </c>
      <c r="D95" s="158" t="s">
        <v>18</v>
      </c>
      <c r="E95" s="159"/>
      <c r="F95" s="159"/>
      <c r="G95" s="159"/>
      <c r="H95" s="159"/>
      <c r="I95" s="159"/>
      <c r="J95" s="159"/>
      <c r="K95" s="159"/>
      <c r="L95" s="160"/>
    </row>
    <row r="96" spans="2:12" ht="20" customHeight="1" x14ac:dyDescent="0.2">
      <c r="B96" s="12" t="s">
        <v>10</v>
      </c>
      <c r="C96" s="7">
        <v>46035</v>
      </c>
      <c r="D96" s="153"/>
      <c r="E96" s="154"/>
      <c r="F96" s="154"/>
      <c r="G96" s="154"/>
      <c r="H96" s="154"/>
      <c r="I96" s="154"/>
      <c r="J96" s="154"/>
      <c r="K96" s="154"/>
      <c r="L96" s="161"/>
    </row>
    <row r="97" spans="2:12" ht="20" customHeight="1" x14ac:dyDescent="0.2">
      <c r="B97" s="12" t="s">
        <v>12</v>
      </c>
      <c r="C97" s="7">
        <v>46036</v>
      </c>
      <c r="D97" s="153"/>
      <c r="E97" s="154"/>
      <c r="F97" s="154"/>
      <c r="G97" s="154"/>
      <c r="H97" s="154"/>
      <c r="I97" s="154"/>
      <c r="J97" s="154"/>
      <c r="K97" s="154"/>
      <c r="L97" s="161"/>
    </row>
    <row r="98" spans="2:12" ht="20" customHeight="1" x14ac:dyDescent="0.2">
      <c r="B98" s="12" t="s">
        <v>13</v>
      </c>
      <c r="C98" s="7">
        <v>46037</v>
      </c>
      <c r="D98" s="153"/>
      <c r="E98" s="154"/>
      <c r="F98" s="154"/>
      <c r="G98" s="154"/>
      <c r="H98" s="154"/>
      <c r="I98" s="154"/>
      <c r="J98" s="154"/>
      <c r="K98" s="154"/>
      <c r="L98" s="161"/>
    </row>
    <row r="99" spans="2:12" ht="20" customHeight="1" thickBot="1" x14ac:dyDescent="0.25">
      <c r="B99" s="12" t="s">
        <v>14</v>
      </c>
      <c r="C99" s="7">
        <v>46038</v>
      </c>
      <c r="D99" s="174"/>
      <c r="E99" s="175"/>
      <c r="F99" s="175"/>
      <c r="G99" s="175"/>
      <c r="H99" s="175"/>
      <c r="I99" s="175"/>
      <c r="J99" s="175"/>
      <c r="K99" s="175"/>
      <c r="L99" s="176"/>
    </row>
    <row r="100" spans="2:12" ht="20" customHeight="1" x14ac:dyDescent="0.2">
      <c r="B100" s="165" t="s">
        <v>54</v>
      </c>
      <c r="C100" s="166"/>
      <c r="D100" s="166"/>
      <c r="E100" s="166"/>
      <c r="F100" s="166"/>
      <c r="G100" s="166"/>
      <c r="H100" s="166"/>
      <c r="I100" s="166"/>
      <c r="J100" s="166"/>
      <c r="K100" s="166"/>
      <c r="L100" s="167"/>
    </row>
    <row r="101" spans="2:12" ht="20" customHeight="1" thickBot="1" x14ac:dyDescent="0.25">
      <c r="B101" s="168"/>
      <c r="C101" s="169"/>
      <c r="D101" s="169"/>
      <c r="E101" s="169"/>
      <c r="F101" s="169"/>
      <c r="G101" s="169"/>
      <c r="H101" s="169"/>
      <c r="I101" s="169"/>
      <c r="J101" s="169"/>
      <c r="K101" s="169"/>
      <c r="L101" s="170"/>
    </row>
    <row r="102" spans="2:12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x14ac:dyDescent="0.2">
      <c r="B886" s="27"/>
      <c r="C886" s="27"/>
      <c r="D886" s="27"/>
      <c r="E886" s="27"/>
      <c r="F886" s="27"/>
      <c r="G886" s="27"/>
      <c r="H886" s="27"/>
      <c r="I886" s="28"/>
      <c r="J886" s="28"/>
      <c r="K886" s="28"/>
      <c r="L886" s="28"/>
    </row>
  </sheetData>
  <mergeCells count="51">
    <mergeCell ref="B100:L101"/>
    <mergeCell ref="D80:L80"/>
    <mergeCell ref="D81:L81"/>
    <mergeCell ref="D87:L87"/>
    <mergeCell ref="D95:L99"/>
    <mergeCell ref="D82:L85"/>
    <mergeCell ref="D86:L86"/>
    <mergeCell ref="B88:L89"/>
    <mergeCell ref="D94:L94"/>
    <mergeCell ref="D93:L93"/>
    <mergeCell ref="D90:L92"/>
    <mergeCell ref="D67:L71"/>
    <mergeCell ref="D72:L72"/>
    <mergeCell ref="D79:L79"/>
    <mergeCell ref="D73:L73"/>
    <mergeCell ref="D24:L24"/>
    <mergeCell ref="D51:L51"/>
    <mergeCell ref="D58:L58"/>
    <mergeCell ref="D65:L65"/>
    <mergeCell ref="D53:L57"/>
    <mergeCell ref="D30:L30"/>
    <mergeCell ref="D37:L37"/>
    <mergeCell ref="D39:L43"/>
    <mergeCell ref="D44:L44"/>
    <mergeCell ref="D31:L31"/>
    <mergeCell ref="D38:L38"/>
    <mergeCell ref="D45:L45"/>
    <mergeCell ref="D13:K15"/>
    <mergeCell ref="D16:L16"/>
    <mergeCell ref="D23:L23"/>
    <mergeCell ref="D66:L66"/>
    <mergeCell ref="D25:L29"/>
    <mergeCell ref="D17:L17"/>
    <mergeCell ref="D52:L52"/>
    <mergeCell ref="D59:L59"/>
    <mergeCell ref="B11:L11"/>
    <mergeCell ref="B12:C12"/>
    <mergeCell ref="B2:L2"/>
    <mergeCell ref="B3:L3"/>
    <mergeCell ref="B4:L4"/>
    <mergeCell ref="B5:L5"/>
    <mergeCell ref="B6:C7"/>
    <mergeCell ref="D6:D7"/>
    <mergeCell ref="F6:F7"/>
    <mergeCell ref="G6:G7"/>
    <mergeCell ref="H6:I6"/>
    <mergeCell ref="E6:E7"/>
    <mergeCell ref="J6:L10"/>
    <mergeCell ref="B8:C8"/>
    <mergeCell ref="B9:C9"/>
    <mergeCell ref="B10:C10"/>
  </mergeCells>
  <phoneticPr fontId="2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39A6-1E60-9B47-ABAF-48A387690A85}">
  <sheetPr>
    <tabColor rgb="FFFF0000"/>
  </sheetPr>
  <dimension ref="B1:R1387"/>
  <sheetViews>
    <sheetView topLeftCell="A6" zoomScale="85" zoomScaleNormal="85" workbookViewId="0"/>
  </sheetViews>
  <sheetFormatPr baseColWidth="10" defaultColWidth="8.83203125" defaultRowHeight="14" x14ac:dyDescent="0.15"/>
  <cols>
    <col min="1" max="1" width="8.83203125" style="2"/>
    <col min="2" max="9" width="20.5" style="24" customWidth="1"/>
    <col min="10" max="12" width="20.5" style="29" customWidth="1"/>
    <col min="13" max="13" width="8.83203125" style="2" customWidth="1"/>
    <col min="14" max="14" width="8.83203125" style="2"/>
    <col min="15" max="15" width="18.33203125" style="2" bestFit="1" customWidth="1"/>
    <col min="16" max="16" width="8.83203125" style="2"/>
    <col min="17" max="17" width="11.6640625" style="2" bestFit="1" customWidth="1"/>
    <col min="18" max="16384" width="8.83203125" style="2"/>
  </cols>
  <sheetData>
    <row r="1" spans="2:18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8" ht="20" customHeight="1" x14ac:dyDescent="0.15">
      <c r="B2" s="229" t="s">
        <v>0</v>
      </c>
      <c r="C2" s="230"/>
      <c r="D2" s="230"/>
      <c r="E2" s="230"/>
      <c r="F2" s="230"/>
      <c r="G2" s="230"/>
      <c r="H2" s="230"/>
      <c r="I2" s="230"/>
      <c r="J2" s="230"/>
      <c r="K2" s="230"/>
      <c r="L2" s="231"/>
    </row>
    <row r="3" spans="2:18" ht="20" customHeight="1" x14ac:dyDescent="0.15">
      <c r="B3" s="232" t="s">
        <v>1</v>
      </c>
      <c r="C3" s="233"/>
      <c r="D3" s="233"/>
      <c r="E3" s="233"/>
      <c r="F3" s="233"/>
      <c r="G3" s="233"/>
      <c r="H3" s="233"/>
      <c r="I3" s="233"/>
      <c r="J3" s="233"/>
      <c r="K3" s="233"/>
      <c r="L3" s="234"/>
    </row>
    <row r="4" spans="2:18" ht="20" customHeight="1" thickBot="1" x14ac:dyDescent="0.2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1"/>
    </row>
    <row r="5" spans="2:18" ht="40" customHeight="1" thickBot="1" x14ac:dyDescent="0.2">
      <c r="B5" s="235" t="s">
        <v>80</v>
      </c>
      <c r="C5" s="236"/>
      <c r="D5" s="236"/>
      <c r="E5" s="236"/>
      <c r="F5" s="236"/>
      <c r="G5" s="236"/>
      <c r="H5" s="236"/>
      <c r="I5" s="236"/>
      <c r="J5" s="236"/>
      <c r="K5" s="236"/>
      <c r="L5" s="237"/>
    </row>
    <row r="6" spans="2:18" ht="30" customHeight="1" x14ac:dyDescent="0.15">
      <c r="B6" s="125" t="s">
        <v>81</v>
      </c>
      <c r="C6" s="126"/>
      <c r="D6" s="126"/>
      <c r="E6" s="238" t="s">
        <v>82</v>
      </c>
      <c r="F6" s="239" t="s">
        <v>83</v>
      </c>
      <c r="G6" s="131" t="s">
        <v>84</v>
      </c>
      <c r="H6" s="131"/>
      <c r="I6" s="131"/>
      <c r="J6" s="240" t="s">
        <v>85</v>
      </c>
      <c r="K6" s="240" t="s">
        <v>39</v>
      </c>
      <c r="L6" s="241"/>
    </row>
    <row r="7" spans="2:18" ht="26" x14ac:dyDescent="0.15">
      <c r="B7" s="127" t="s">
        <v>2</v>
      </c>
      <c r="C7" s="128"/>
      <c r="D7" s="128"/>
      <c r="E7" s="242"/>
      <c r="F7" s="243"/>
      <c r="G7" s="244" t="s">
        <v>86</v>
      </c>
      <c r="H7" s="15" t="s">
        <v>87</v>
      </c>
      <c r="I7" s="245" t="s">
        <v>88</v>
      </c>
      <c r="J7" s="246"/>
      <c r="K7" s="247"/>
      <c r="L7" s="248"/>
    </row>
    <row r="8" spans="2:18" ht="39" x14ac:dyDescent="0.15">
      <c r="B8" s="127" t="s">
        <v>4</v>
      </c>
      <c r="C8" s="128"/>
      <c r="D8" s="128"/>
      <c r="E8" s="16" t="s">
        <v>89</v>
      </c>
      <c r="F8" s="16" t="s">
        <v>90</v>
      </c>
      <c r="G8" s="16" t="s">
        <v>91</v>
      </c>
      <c r="H8" s="16" t="s">
        <v>92</v>
      </c>
      <c r="I8" s="16" t="s">
        <v>93</v>
      </c>
      <c r="J8" s="246"/>
      <c r="K8" s="247"/>
      <c r="L8" s="248"/>
    </row>
    <row r="9" spans="2:18" customFormat="1" ht="30" customHeight="1" x14ac:dyDescent="0.2">
      <c r="B9" s="147" t="s">
        <v>24</v>
      </c>
      <c r="C9" s="148"/>
      <c r="D9" s="148"/>
      <c r="E9" s="16" t="s">
        <v>31</v>
      </c>
      <c r="F9" s="16" t="s">
        <v>31</v>
      </c>
      <c r="G9" s="16" t="s">
        <v>38</v>
      </c>
      <c r="H9" s="16" t="s">
        <v>38</v>
      </c>
      <c r="I9" s="16" t="s">
        <v>38</v>
      </c>
      <c r="J9" s="246"/>
      <c r="K9" s="247"/>
      <c r="L9" s="248"/>
      <c r="M9" s="249"/>
    </row>
    <row r="10" spans="2:18" customFormat="1" ht="30" customHeight="1" thickBot="1" x14ac:dyDescent="0.25">
      <c r="B10" s="149" t="s">
        <v>25</v>
      </c>
      <c r="C10" s="150"/>
      <c r="D10" s="150"/>
      <c r="E10" s="5" t="s">
        <v>30</v>
      </c>
      <c r="F10" s="5" t="s">
        <v>30</v>
      </c>
      <c r="G10" s="5" t="s">
        <v>37</v>
      </c>
      <c r="H10" s="5" t="s">
        <v>37</v>
      </c>
      <c r="I10" s="5" t="s">
        <v>37</v>
      </c>
      <c r="J10" s="250"/>
      <c r="K10" s="251"/>
      <c r="L10" s="252"/>
      <c r="M10" s="249"/>
    </row>
    <row r="11" spans="2:18" ht="40" customHeight="1" thickBot="1" x14ac:dyDescent="0.2">
      <c r="B11" s="253" t="s">
        <v>94</v>
      </c>
      <c r="C11" s="254"/>
      <c r="D11" s="254"/>
      <c r="E11" s="254"/>
      <c r="F11" s="254"/>
      <c r="G11" s="254"/>
      <c r="H11" s="254"/>
      <c r="I11" s="254"/>
      <c r="J11" s="254"/>
      <c r="K11" s="254"/>
      <c r="L11" s="255"/>
      <c r="O11" s="53"/>
      <c r="P11" s="54" t="s">
        <v>47</v>
      </c>
      <c r="Q11" s="54" t="s">
        <v>46</v>
      </c>
    </row>
    <row r="12" spans="2:18" ht="20" customHeight="1" thickBot="1" x14ac:dyDescent="0.2">
      <c r="B12" s="111" t="s">
        <v>5</v>
      </c>
      <c r="C12" s="112"/>
      <c r="D12" s="39" t="s">
        <v>56</v>
      </c>
      <c r="E12" s="40" t="s">
        <v>57</v>
      </c>
      <c r="F12" s="40" t="s">
        <v>58</v>
      </c>
      <c r="G12" s="40" t="s">
        <v>59</v>
      </c>
      <c r="H12" s="40" t="s">
        <v>60</v>
      </c>
      <c r="I12" s="40" t="s">
        <v>61</v>
      </c>
      <c r="J12" s="40" t="s">
        <v>62</v>
      </c>
      <c r="K12" s="41" t="s">
        <v>63</v>
      </c>
      <c r="L12" s="42" t="s">
        <v>64</v>
      </c>
      <c r="M12" s="256"/>
      <c r="N12" s="256"/>
      <c r="O12" s="257" t="s">
        <v>95</v>
      </c>
      <c r="P12" s="53">
        <v>51</v>
      </c>
      <c r="Q12" s="53">
        <f>COUNTIF($B$13:$L$101,"Fisiologia II")</f>
        <v>51</v>
      </c>
      <c r="R12" s="256"/>
    </row>
    <row r="13" spans="2:18" ht="20" customHeight="1" x14ac:dyDescent="0.15">
      <c r="B13" s="49" t="s">
        <v>12</v>
      </c>
      <c r="C13" s="50">
        <v>45931</v>
      </c>
      <c r="D13" s="258" t="s">
        <v>95</v>
      </c>
      <c r="E13" s="259" t="s">
        <v>95</v>
      </c>
      <c r="F13" s="259" t="s">
        <v>95</v>
      </c>
      <c r="G13" s="260" t="s">
        <v>96</v>
      </c>
      <c r="H13" s="260" t="s">
        <v>96</v>
      </c>
      <c r="I13" s="10"/>
      <c r="J13" s="106" t="s">
        <v>97</v>
      </c>
      <c r="K13" s="106" t="s">
        <v>97</v>
      </c>
      <c r="L13" s="261"/>
      <c r="M13" s="256"/>
      <c r="O13" s="262" t="s">
        <v>96</v>
      </c>
      <c r="P13" s="53">
        <v>51</v>
      </c>
      <c r="Q13" s="53">
        <f>COUNTIF($B$13:$L$101,"Patol. Gen. Ed Immunol.")</f>
        <v>51</v>
      </c>
      <c r="R13" s="256"/>
    </row>
    <row r="14" spans="2:18" ht="20" customHeight="1" x14ac:dyDescent="0.15">
      <c r="B14" s="48" t="s">
        <v>13</v>
      </c>
      <c r="C14" s="51">
        <v>45932</v>
      </c>
      <c r="D14" s="263" t="s">
        <v>95</v>
      </c>
      <c r="E14" s="264" t="s">
        <v>95</v>
      </c>
      <c r="F14" s="264" t="s">
        <v>95</v>
      </c>
      <c r="G14" s="265" t="s">
        <v>96</v>
      </c>
      <c r="H14" s="265" t="s">
        <v>96</v>
      </c>
      <c r="I14" s="16"/>
      <c r="J14" s="15" t="s">
        <v>97</v>
      </c>
      <c r="K14" s="15" t="s">
        <v>97</v>
      </c>
      <c r="L14" s="18"/>
      <c r="M14" s="256"/>
      <c r="O14" s="266" t="s">
        <v>98</v>
      </c>
      <c r="P14" s="53">
        <v>14</v>
      </c>
      <c r="Q14" s="53">
        <f>COUNTIF($B$13:$L$101,"Patologia Clin.")</f>
        <v>14</v>
      </c>
      <c r="R14" s="256"/>
    </row>
    <row r="15" spans="2:18" ht="20" customHeight="1" x14ac:dyDescent="0.15">
      <c r="B15" s="48" t="s">
        <v>14</v>
      </c>
      <c r="C15" s="51">
        <v>45933</v>
      </c>
      <c r="D15" s="263" t="s">
        <v>95</v>
      </c>
      <c r="E15" s="264" t="s">
        <v>95</v>
      </c>
      <c r="F15" s="264" t="s">
        <v>95</v>
      </c>
      <c r="G15" s="265" t="s">
        <v>96</v>
      </c>
      <c r="H15" s="265" t="s">
        <v>96</v>
      </c>
      <c r="I15" s="267"/>
      <c r="J15" s="15" t="s">
        <v>97</v>
      </c>
      <c r="K15" s="15" t="s">
        <v>97</v>
      </c>
      <c r="L15" s="18"/>
      <c r="M15" s="256"/>
      <c r="O15" s="60" t="s">
        <v>97</v>
      </c>
      <c r="P15" s="53">
        <v>14</v>
      </c>
      <c r="Q15" s="53">
        <f>COUNTIF($B$13:$L$101,"Biochimica Clin.")</f>
        <v>14</v>
      </c>
      <c r="R15" s="256"/>
    </row>
    <row r="16" spans="2:18" ht="20" customHeight="1" x14ac:dyDescent="0.15">
      <c r="B16" s="20" t="s">
        <v>15</v>
      </c>
      <c r="C16" s="56">
        <v>45934</v>
      </c>
      <c r="D16" s="268"/>
      <c r="E16" s="269"/>
      <c r="F16" s="269"/>
      <c r="G16" s="269"/>
      <c r="H16" s="269"/>
      <c r="I16" s="269"/>
      <c r="J16" s="269"/>
      <c r="K16" s="269"/>
      <c r="L16" s="270"/>
      <c r="M16" s="256"/>
      <c r="O16" s="271" t="s">
        <v>99</v>
      </c>
      <c r="P16" s="53">
        <v>14</v>
      </c>
      <c r="Q16" s="53">
        <f>COUNTIF($B$13:$L$101,"Microbiologia Clin.")</f>
        <v>14</v>
      </c>
      <c r="R16" s="256"/>
    </row>
    <row r="17" spans="2:18" ht="20" customHeight="1" x14ac:dyDescent="0.15">
      <c r="B17" s="20" t="s">
        <v>17</v>
      </c>
      <c r="C17" s="52">
        <v>45935</v>
      </c>
      <c r="D17" s="268"/>
      <c r="E17" s="269"/>
      <c r="F17" s="269"/>
      <c r="G17" s="269"/>
      <c r="H17" s="269"/>
      <c r="I17" s="269"/>
      <c r="J17" s="269"/>
      <c r="K17" s="269"/>
      <c r="L17" s="270"/>
      <c r="M17" s="256"/>
      <c r="O17" s="256"/>
      <c r="P17" s="256"/>
      <c r="Q17" s="256"/>
      <c r="R17" s="256"/>
    </row>
    <row r="18" spans="2:18" ht="20" customHeight="1" x14ac:dyDescent="0.15">
      <c r="B18" s="48" t="s">
        <v>6</v>
      </c>
      <c r="C18" s="51">
        <v>45936</v>
      </c>
      <c r="D18" s="272" t="s">
        <v>18</v>
      </c>
      <c r="E18" s="273"/>
      <c r="F18" s="273"/>
      <c r="G18" s="273"/>
      <c r="H18" s="273"/>
      <c r="I18" s="273"/>
      <c r="J18" s="273"/>
      <c r="K18" s="273"/>
      <c r="L18" s="274"/>
      <c r="M18" s="256"/>
      <c r="N18" s="256"/>
      <c r="O18" s="256"/>
      <c r="P18" s="256"/>
      <c r="Q18" s="256"/>
      <c r="R18" s="256"/>
    </row>
    <row r="19" spans="2:18" ht="20" customHeight="1" x14ac:dyDescent="0.15">
      <c r="B19" s="48" t="s">
        <v>10</v>
      </c>
      <c r="C19" s="55">
        <v>45937</v>
      </c>
      <c r="D19" s="275"/>
      <c r="E19" s="276"/>
      <c r="F19" s="276"/>
      <c r="G19" s="276"/>
      <c r="H19" s="276"/>
      <c r="I19" s="276"/>
      <c r="J19" s="276"/>
      <c r="K19" s="276"/>
      <c r="L19" s="277"/>
      <c r="M19" s="256"/>
      <c r="N19" s="256"/>
      <c r="O19" s="256"/>
      <c r="P19" s="256"/>
      <c r="Q19" s="256"/>
      <c r="R19" s="256"/>
    </row>
    <row r="20" spans="2:18" ht="20" customHeight="1" x14ac:dyDescent="0.15">
      <c r="B20" s="48" t="s">
        <v>12</v>
      </c>
      <c r="C20" s="51">
        <v>45938</v>
      </c>
      <c r="D20" s="275"/>
      <c r="E20" s="276"/>
      <c r="F20" s="276"/>
      <c r="G20" s="276"/>
      <c r="H20" s="276"/>
      <c r="I20" s="276"/>
      <c r="J20" s="276"/>
      <c r="K20" s="276"/>
      <c r="L20" s="277"/>
      <c r="M20" s="256"/>
      <c r="N20" s="256"/>
      <c r="O20" s="256"/>
      <c r="P20" s="256"/>
      <c r="Q20" s="256"/>
      <c r="R20" s="256"/>
    </row>
    <row r="21" spans="2:18" ht="20" customHeight="1" x14ac:dyDescent="0.15">
      <c r="B21" s="48" t="s">
        <v>13</v>
      </c>
      <c r="C21" s="51">
        <v>45939</v>
      </c>
      <c r="D21" s="275"/>
      <c r="E21" s="276"/>
      <c r="F21" s="276"/>
      <c r="G21" s="276"/>
      <c r="H21" s="276"/>
      <c r="I21" s="276"/>
      <c r="J21" s="276"/>
      <c r="K21" s="276"/>
      <c r="L21" s="277"/>
      <c r="M21" s="256"/>
      <c r="N21" s="256"/>
      <c r="O21" s="256"/>
      <c r="P21" s="256"/>
      <c r="Q21" s="256"/>
      <c r="R21" s="256"/>
    </row>
    <row r="22" spans="2:18" ht="20" customHeight="1" x14ac:dyDescent="0.15">
      <c r="B22" s="48" t="s">
        <v>14</v>
      </c>
      <c r="C22" s="55">
        <v>45940</v>
      </c>
      <c r="D22" s="278"/>
      <c r="E22" s="279"/>
      <c r="F22" s="279"/>
      <c r="G22" s="279"/>
      <c r="H22" s="279"/>
      <c r="I22" s="279"/>
      <c r="J22" s="279"/>
      <c r="K22" s="279"/>
      <c r="L22" s="280"/>
      <c r="M22" s="256"/>
      <c r="N22" s="256"/>
      <c r="O22" s="256"/>
      <c r="P22" s="256"/>
      <c r="Q22" s="256"/>
      <c r="R22" s="256"/>
    </row>
    <row r="23" spans="2:18" ht="20" customHeight="1" x14ac:dyDescent="0.15">
      <c r="B23" s="20" t="s">
        <v>15</v>
      </c>
      <c r="C23" s="52">
        <v>45941</v>
      </c>
      <c r="D23" s="268"/>
      <c r="E23" s="269"/>
      <c r="F23" s="269"/>
      <c r="G23" s="269"/>
      <c r="H23" s="269"/>
      <c r="I23" s="269"/>
      <c r="J23" s="269"/>
      <c r="K23" s="269"/>
      <c r="L23" s="270"/>
      <c r="M23" s="256"/>
      <c r="N23" s="256"/>
      <c r="O23" s="256"/>
      <c r="P23" s="256"/>
      <c r="Q23" s="256"/>
      <c r="R23" s="256"/>
    </row>
    <row r="24" spans="2:18" ht="20" customHeight="1" x14ac:dyDescent="0.15">
      <c r="B24" s="20" t="s">
        <v>17</v>
      </c>
      <c r="C24" s="52">
        <v>45942</v>
      </c>
      <c r="D24" s="268"/>
      <c r="E24" s="269"/>
      <c r="F24" s="269"/>
      <c r="G24" s="269"/>
      <c r="H24" s="269"/>
      <c r="I24" s="269"/>
      <c r="J24" s="269"/>
      <c r="K24" s="269"/>
      <c r="L24" s="270"/>
      <c r="M24" s="256"/>
      <c r="N24" s="256"/>
      <c r="O24" s="256"/>
      <c r="P24" s="256"/>
      <c r="Q24" s="256"/>
      <c r="R24" s="256"/>
    </row>
    <row r="25" spans="2:18" ht="20" customHeight="1" x14ac:dyDescent="0.15">
      <c r="B25" s="48" t="s">
        <v>6</v>
      </c>
      <c r="C25" s="55">
        <v>45943</v>
      </c>
      <c r="D25" s="263" t="s">
        <v>95</v>
      </c>
      <c r="E25" s="264" t="s">
        <v>95</v>
      </c>
      <c r="F25" s="264" t="s">
        <v>95</v>
      </c>
      <c r="G25" s="265" t="s">
        <v>96</v>
      </c>
      <c r="H25" s="265" t="s">
        <v>96</v>
      </c>
      <c r="I25" s="16"/>
      <c r="J25" s="15" t="s">
        <v>97</v>
      </c>
      <c r="K25" s="15" t="s">
        <v>97</v>
      </c>
      <c r="L25" s="44"/>
      <c r="M25" s="256"/>
      <c r="N25" s="256"/>
      <c r="O25" s="256"/>
      <c r="P25" s="256"/>
      <c r="Q25" s="256"/>
      <c r="R25" s="256"/>
    </row>
    <row r="26" spans="2:18" ht="20" customHeight="1" x14ac:dyDescent="0.15">
      <c r="B26" s="48" t="s">
        <v>10</v>
      </c>
      <c r="C26" s="51">
        <v>45944</v>
      </c>
      <c r="D26" s="263" t="s">
        <v>95</v>
      </c>
      <c r="E26" s="264" t="s">
        <v>95</v>
      </c>
      <c r="F26" s="264" t="s">
        <v>95</v>
      </c>
      <c r="G26" s="265" t="s">
        <v>96</v>
      </c>
      <c r="H26" s="265" t="s">
        <v>96</v>
      </c>
      <c r="I26" s="16"/>
      <c r="J26" s="15" t="s">
        <v>97</v>
      </c>
      <c r="K26" s="15" t="s">
        <v>97</v>
      </c>
      <c r="L26" s="18"/>
      <c r="M26" s="256"/>
      <c r="N26" s="256"/>
      <c r="O26" s="256"/>
      <c r="P26" s="256"/>
      <c r="Q26" s="256"/>
      <c r="R26" s="256"/>
    </row>
    <row r="27" spans="2:18" ht="20" customHeight="1" x14ac:dyDescent="0.15">
      <c r="B27" s="48" t="s">
        <v>12</v>
      </c>
      <c r="C27" s="51">
        <v>45945</v>
      </c>
      <c r="D27" s="263" t="s">
        <v>95</v>
      </c>
      <c r="E27" s="264" t="s">
        <v>95</v>
      </c>
      <c r="F27" s="264" t="s">
        <v>95</v>
      </c>
      <c r="G27" s="265" t="s">
        <v>96</v>
      </c>
      <c r="H27" s="265" t="s">
        <v>96</v>
      </c>
      <c r="I27" s="16"/>
      <c r="J27" s="15" t="s">
        <v>97</v>
      </c>
      <c r="K27" s="15" t="s">
        <v>97</v>
      </c>
      <c r="L27" s="18"/>
      <c r="M27" s="256"/>
      <c r="N27" s="256"/>
      <c r="O27" s="256"/>
      <c r="P27" s="256"/>
      <c r="Q27" s="256"/>
      <c r="R27" s="256"/>
    </row>
    <row r="28" spans="2:18" ht="20" customHeight="1" x14ac:dyDescent="0.15">
      <c r="B28" s="48" t="s">
        <v>13</v>
      </c>
      <c r="C28" s="55">
        <v>45946</v>
      </c>
      <c r="D28" s="263" t="s">
        <v>95</v>
      </c>
      <c r="E28" s="264" t="s">
        <v>95</v>
      </c>
      <c r="F28" s="264" t="s">
        <v>95</v>
      </c>
      <c r="G28" s="265" t="s">
        <v>96</v>
      </c>
      <c r="H28" s="265" t="s">
        <v>96</v>
      </c>
      <c r="I28" s="16"/>
      <c r="J28" s="15" t="s">
        <v>97</v>
      </c>
      <c r="K28" s="15" t="s">
        <v>97</v>
      </c>
      <c r="L28" s="18"/>
      <c r="M28" s="256"/>
      <c r="N28" s="256"/>
      <c r="O28" s="256"/>
      <c r="P28" s="256"/>
      <c r="Q28" s="256"/>
      <c r="R28" s="256"/>
    </row>
    <row r="29" spans="2:18" ht="20" customHeight="1" x14ac:dyDescent="0.15">
      <c r="B29" s="48" t="s">
        <v>14</v>
      </c>
      <c r="C29" s="51">
        <v>45947</v>
      </c>
      <c r="D29" s="263" t="s">
        <v>95</v>
      </c>
      <c r="E29" s="264" t="s">
        <v>95</v>
      </c>
      <c r="F29" s="264" t="s">
        <v>95</v>
      </c>
      <c r="G29" s="265" t="s">
        <v>96</v>
      </c>
      <c r="H29" s="265" t="s">
        <v>96</v>
      </c>
      <c r="I29" s="267"/>
      <c r="J29" s="244" t="s">
        <v>98</v>
      </c>
      <c r="K29" s="244" t="s">
        <v>98</v>
      </c>
      <c r="L29" s="18"/>
      <c r="M29" s="256"/>
      <c r="N29" s="256"/>
      <c r="O29" s="256"/>
      <c r="P29" s="256"/>
      <c r="Q29" s="256"/>
      <c r="R29" s="256"/>
    </row>
    <row r="30" spans="2:18" ht="20" customHeight="1" x14ac:dyDescent="0.15">
      <c r="B30" s="20" t="s">
        <v>15</v>
      </c>
      <c r="C30" s="52">
        <v>45948</v>
      </c>
      <c r="D30" s="268"/>
      <c r="E30" s="269"/>
      <c r="F30" s="269"/>
      <c r="G30" s="269"/>
      <c r="H30" s="269"/>
      <c r="I30" s="269"/>
      <c r="J30" s="269"/>
      <c r="K30" s="269"/>
      <c r="L30" s="270"/>
      <c r="M30" s="256"/>
      <c r="N30" s="256"/>
      <c r="O30" s="256"/>
      <c r="P30" s="256"/>
      <c r="Q30" s="256"/>
      <c r="R30" s="256"/>
    </row>
    <row r="31" spans="2:18" ht="20" customHeight="1" x14ac:dyDescent="0.15">
      <c r="B31" s="20" t="s">
        <v>17</v>
      </c>
      <c r="C31" s="56">
        <v>45949</v>
      </c>
      <c r="D31" s="268"/>
      <c r="E31" s="269"/>
      <c r="F31" s="269"/>
      <c r="G31" s="269"/>
      <c r="H31" s="269"/>
      <c r="I31" s="269"/>
      <c r="J31" s="269"/>
      <c r="K31" s="269"/>
      <c r="L31" s="270"/>
      <c r="M31" s="256"/>
      <c r="N31" s="256"/>
      <c r="O31" s="256"/>
      <c r="P31" s="256"/>
      <c r="Q31" s="256"/>
      <c r="R31" s="256"/>
    </row>
    <row r="32" spans="2:18" ht="20" customHeight="1" x14ac:dyDescent="0.15">
      <c r="B32" s="48" t="s">
        <v>6</v>
      </c>
      <c r="C32" s="51">
        <v>45950</v>
      </c>
      <c r="D32" s="272" t="s">
        <v>18</v>
      </c>
      <c r="E32" s="273"/>
      <c r="F32" s="273"/>
      <c r="G32" s="273"/>
      <c r="H32" s="273"/>
      <c r="I32" s="273"/>
      <c r="J32" s="273"/>
      <c r="K32" s="273"/>
      <c r="L32" s="274"/>
      <c r="M32" s="256"/>
      <c r="N32" s="256"/>
      <c r="O32" s="256"/>
      <c r="P32" s="256"/>
      <c r="Q32" s="256"/>
      <c r="R32" s="256"/>
    </row>
    <row r="33" spans="2:18" ht="20" customHeight="1" x14ac:dyDescent="0.15">
      <c r="B33" s="48" t="s">
        <v>10</v>
      </c>
      <c r="C33" s="51">
        <v>45951</v>
      </c>
      <c r="D33" s="275"/>
      <c r="E33" s="276"/>
      <c r="F33" s="276"/>
      <c r="G33" s="276"/>
      <c r="H33" s="276"/>
      <c r="I33" s="276"/>
      <c r="J33" s="276"/>
      <c r="K33" s="276"/>
      <c r="L33" s="277"/>
      <c r="M33" s="256"/>
      <c r="N33" s="256"/>
      <c r="O33" s="256"/>
      <c r="P33" s="256"/>
      <c r="Q33" s="256"/>
      <c r="R33" s="256"/>
    </row>
    <row r="34" spans="2:18" ht="20" customHeight="1" x14ac:dyDescent="0.15">
      <c r="B34" s="48" t="s">
        <v>12</v>
      </c>
      <c r="C34" s="55">
        <v>45952</v>
      </c>
      <c r="D34" s="275"/>
      <c r="E34" s="276"/>
      <c r="F34" s="276"/>
      <c r="G34" s="276"/>
      <c r="H34" s="276"/>
      <c r="I34" s="276"/>
      <c r="J34" s="276"/>
      <c r="K34" s="276"/>
      <c r="L34" s="277"/>
      <c r="M34" s="256"/>
      <c r="N34" s="256"/>
      <c r="O34" s="256"/>
      <c r="P34" s="256"/>
      <c r="Q34" s="256"/>
      <c r="R34" s="256"/>
    </row>
    <row r="35" spans="2:18" ht="20" customHeight="1" x14ac:dyDescent="0.15">
      <c r="B35" s="48" t="s">
        <v>13</v>
      </c>
      <c r="C35" s="51">
        <v>45953</v>
      </c>
      <c r="D35" s="275"/>
      <c r="E35" s="276"/>
      <c r="F35" s="276"/>
      <c r="G35" s="276"/>
      <c r="H35" s="276"/>
      <c r="I35" s="276"/>
      <c r="J35" s="276"/>
      <c r="K35" s="276"/>
      <c r="L35" s="277"/>
      <c r="M35" s="256"/>
      <c r="N35" s="256"/>
      <c r="O35" s="256"/>
      <c r="P35" s="256"/>
      <c r="Q35" s="256"/>
      <c r="R35" s="256"/>
    </row>
    <row r="36" spans="2:18" ht="20" customHeight="1" x14ac:dyDescent="0.15">
      <c r="B36" s="48" t="s">
        <v>14</v>
      </c>
      <c r="C36" s="51">
        <v>45954</v>
      </c>
      <c r="D36" s="278"/>
      <c r="E36" s="279"/>
      <c r="F36" s="279"/>
      <c r="G36" s="279"/>
      <c r="H36" s="279"/>
      <c r="I36" s="279"/>
      <c r="J36" s="279"/>
      <c r="K36" s="279"/>
      <c r="L36" s="280"/>
      <c r="M36" s="256"/>
      <c r="N36" s="256"/>
      <c r="O36" s="256"/>
      <c r="P36" s="256"/>
      <c r="Q36" s="256"/>
      <c r="R36" s="256"/>
    </row>
    <row r="37" spans="2:18" ht="20" customHeight="1" x14ac:dyDescent="0.15">
      <c r="B37" s="20" t="s">
        <v>15</v>
      </c>
      <c r="C37" s="56">
        <v>45955</v>
      </c>
      <c r="D37" s="268"/>
      <c r="E37" s="269"/>
      <c r="F37" s="269"/>
      <c r="G37" s="269"/>
      <c r="H37" s="269"/>
      <c r="I37" s="269"/>
      <c r="J37" s="269"/>
      <c r="K37" s="269"/>
      <c r="L37" s="270"/>
      <c r="M37" s="256"/>
      <c r="N37" s="256"/>
      <c r="O37" s="256"/>
      <c r="P37" s="256"/>
      <c r="Q37" s="256"/>
      <c r="R37" s="256"/>
    </row>
    <row r="38" spans="2:18" ht="20" customHeight="1" x14ac:dyDescent="0.15">
      <c r="B38" s="20" t="s">
        <v>17</v>
      </c>
      <c r="C38" s="52">
        <v>45956</v>
      </c>
      <c r="D38" s="268"/>
      <c r="E38" s="269"/>
      <c r="F38" s="269"/>
      <c r="G38" s="269"/>
      <c r="H38" s="269"/>
      <c r="I38" s="269"/>
      <c r="J38" s="269"/>
      <c r="K38" s="269"/>
      <c r="L38" s="270"/>
      <c r="M38" s="256"/>
      <c r="N38" s="256"/>
      <c r="O38" s="256"/>
      <c r="P38" s="256"/>
      <c r="Q38" s="256"/>
      <c r="R38" s="256"/>
    </row>
    <row r="39" spans="2:18" ht="20" customHeight="1" x14ac:dyDescent="0.15">
      <c r="B39" s="48" t="s">
        <v>6</v>
      </c>
      <c r="C39" s="51">
        <v>45957</v>
      </c>
      <c r="D39" s="263" t="s">
        <v>95</v>
      </c>
      <c r="E39" s="264" t="s">
        <v>95</v>
      </c>
      <c r="F39" s="264" t="s">
        <v>95</v>
      </c>
      <c r="G39" s="265" t="s">
        <v>96</v>
      </c>
      <c r="H39" s="265" t="s">
        <v>96</v>
      </c>
      <c r="I39" s="16"/>
      <c r="J39" s="244" t="s">
        <v>98</v>
      </c>
      <c r="K39" s="244" t="s">
        <v>98</v>
      </c>
      <c r="L39" s="18"/>
      <c r="M39" s="256"/>
      <c r="N39" s="256"/>
      <c r="O39" s="256"/>
      <c r="P39" s="256"/>
      <c r="Q39" s="256"/>
      <c r="R39" s="256"/>
    </row>
    <row r="40" spans="2:18" ht="20" customHeight="1" x14ac:dyDescent="0.15">
      <c r="B40" s="48" t="s">
        <v>10</v>
      </c>
      <c r="C40" s="55">
        <v>45958</v>
      </c>
      <c r="D40" s="263" t="s">
        <v>95</v>
      </c>
      <c r="E40" s="264" t="s">
        <v>95</v>
      </c>
      <c r="F40" s="265" t="s">
        <v>96</v>
      </c>
      <c r="G40" s="265" t="s">
        <v>96</v>
      </c>
      <c r="H40" s="265" t="s">
        <v>96</v>
      </c>
      <c r="I40" s="16"/>
      <c r="J40" s="244" t="s">
        <v>98</v>
      </c>
      <c r="K40" s="244" t="s">
        <v>98</v>
      </c>
      <c r="L40" s="281"/>
      <c r="M40" s="256"/>
      <c r="N40" s="256"/>
      <c r="O40" s="256"/>
      <c r="P40" s="256"/>
      <c r="Q40" s="256"/>
      <c r="R40" s="256"/>
    </row>
    <row r="41" spans="2:18" ht="20" customHeight="1" x14ac:dyDescent="0.15">
      <c r="B41" s="48" t="s">
        <v>12</v>
      </c>
      <c r="C41" s="51">
        <v>45959</v>
      </c>
      <c r="D41" s="263" t="s">
        <v>95</v>
      </c>
      <c r="E41" s="264" t="s">
        <v>95</v>
      </c>
      <c r="F41" s="265" t="s">
        <v>96</v>
      </c>
      <c r="G41" s="265" t="s">
        <v>96</v>
      </c>
      <c r="H41" s="265" t="s">
        <v>96</v>
      </c>
      <c r="I41" s="16"/>
      <c r="J41" s="244" t="s">
        <v>98</v>
      </c>
      <c r="K41" s="244" t="s">
        <v>98</v>
      </c>
      <c r="L41" s="281"/>
      <c r="M41" s="256"/>
      <c r="N41" s="256"/>
      <c r="O41" s="256"/>
      <c r="P41" s="256"/>
      <c r="Q41" s="256"/>
      <c r="R41" s="256"/>
    </row>
    <row r="42" spans="2:18" ht="20" customHeight="1" x14ac:dyDescent="0.15">
      <c r="B42" s="48" t="s">
        <v>13</v>
      </c>
      <c r="C42" s="51">
        <v>45960</v>
      </c>
      <c r="D42" s="263" t="s">
        <v>95</v>
      </c>
      <c r="E42" s="264" t="s">
        <v>95</v>
      </c>
      <c r="F42" s="265" t="s">
        <v>96</v>
      </c>
      <c r="G42" s="265" t="s">
        <v>96</v>
      </c>
      <c r="H42" s="265" t="s">
        <v>96</v>
      </c>
      <c r="I42" s="267"/>
      <c r="J42" s="244" t="s">
        <v>98</v>
      </c>
      <c r="K42" s="244" t="s">
        <v>98</v>
      </c>
      <c r="L42" s="281"/>
      <c r="M42" s="256"/>
      <c r="N42" s="256"/>
      <c r="O42" s="256"/>
      <c r="P42" s="256"/>
      <c r="Q42" s="256"/>
      <c r="R42" s="256"/>
    </row>
    <row r="43" spans="2:18" ht="20" customHeight="1" x14ac:dyDescent="0.15">
      <c r="B43" s="48" t="s">
        <v>14</v>
      </c>
      <c r="C43" s="55">
        <v>45961</v>
      </c>
      <c r="D43" s="263" t="s">
        <v>95</v>
      </c>
      <c r="E43" s="264" t="s">
        <v>95</v>
      </c>
      <c r="F43" s="265" t="s">
        <v>96</v>
      </c>
      <c r="G43" s="265" t="s">
        <v>96</v>
      </c>
      <c r="H43" s="265" t="s">
        <v>96</v>
      </c>
      <c r="I43" s="267"/>
      <c r="J43" s="244" t="s">
        <v>98</v>
      </c>
      <c r="K43" s="244" t="s">
        <v>98</v>
      </c>
      <c r="L43" s="281"/>
      <c r="M43" s="256"/>
      <c r="N43" s="256"/>
      <c r="O43" s="256"/>
      <c r="P43" s="256"/>
      <c r="Q43" s="256"/>
      <c r="R43" s="256"/>
    </row>
    <row r="44" spans="2:18" ht="20" customHeight="1" x14ac:dyDescent="0.15">
      <c r="B44" s="20" t="s">
        <v>15</v>
      </c>
      <c r="C44" s="52">
        <v>45962</v>
      </c>
      <c r="D44" s="268"/>
      <c r="E44" s="269"/>
      <c r="F44" s="269"/>
      <c r="G44" s="269"/>
      <c r="H44" s="269"/>
      <c r="I44" s="269"/>
      <c r="J44" s="269"/>
      <c r="K44" s="269"/>
      <c r="L44" s="270"/>
      <c r="M44" s="256"/>
      <c r="N44" s="256"/>
      <c r="O44" s="256"/>
      <c r="P44" s="256"/>
      <c r="Q44" s="256"/>
      <c r="R44" s="256"/>
    </row>
    <row r="45" spans="2:18" ht="20" customHeight="1" x14ac:dyDescent="0.15">
      <c r="B45" s="20" t="s">
        <v>17</v>
      </c>
      <c r="C45" s="52">
        <v>45963</v>
      </c>
      <c r="D45" s="268"/>
      <c r="E45" s="269"/>
      <c r="F45" s="269"/>
      <c r="G45" s="269"/>
      <c r="H45" s="269"/>
      <c r="I45" s="269"/>
      <c r="J45" s="269"/>
      <c r="K45" s="269"/>
      <c r="L45" s="270"/>
      <c r="M45" s="256"/>
      <c r="N45" s="256"/>
      <c r="O45" s="256"/>
      <c r="P45" s="256"/>
      <c r="Q45" s="256"/>
      <c r="R45" s="256"/>
    </row>
    <row r="46" spans="2:18" ht="20" customHeight="1" x14ac:dyDescent="0.15">
      <c r="B46" s="48" t="s">
        <v>6</v>
      </c>
      <c r="C46" s="55">
        <v>45964</v>
      </c>
      <c r="D46" s="272" t="s">
        <v>18</v>
      </c>
      <c r="E46" s="273"/>
      <c r="F46" s="273"/>
      <c r="G46" s="273"/>
      <c r="H46" s="273"/>
      <c r="I46" s="273"/>
      <c r="J46" s="273"/>
      <c r="K46" s="273"/>
      <c r="L46" s="274"/>
      <c r="M46" s="256"/>
      <c r="N46" s="256"/>
      <c r="O46" s="256"/>
      <c r="P46" s="256"/>
      <c r="Q46" s="256"/>
      <c r="R46" s="256"/>
    </row>
    <row r="47" spans="2:18" ht="20" customHeight="1" x14ac:dyDescent="0.15">
      <c r="B47" s="48" t="s">
        <v>10</v>
      </c>
      <c r="C47" s="51">
        <v>45965</v>
      </c>
      <c r="D47" s="275"/>
      <c r="E47" s="276"/>
      <c r="F47" s="276"/>
      <c r="G47" s="276"/>
      <c r="H47" s="276"/>
      <c r="I47" s="276"/>
      <c r="J47" s="276"/>
      <c r="K47" s="276"/>
      <c r="L47" s="277"/>
      <c r="M47" s="256"/>
      <c r="N47" s="256"/>
      <c r="O47" s="256"/>
      <c r="P47" s="256"/>
      <c r="Q47" s="256"/>
      <c r="R47" s="256"/>
    </row>
    <row r="48" spans="2:18" ht="20" customHeight="1" x14ac:dyDescent="0.15">
      <c r="B48" s="48" t="s">
        <v>12</v>
      </c>
      <c r="C48" s="51">
        <v>45966</v>
      </c>
      <c r="D48" s="275"/>
      <c r="E48" s="276"/>
      <c r="F48" s="276"/>
      <c r="G48" s="276"/>
      <c r="H48" s="276"/>
      <c r="I48" s="276"/>
      <c r="J48" s="276"/>
      <c r="K48" s="276"/>
      <c r="L48" s="277"/>
      <c r="M48" s="256"/>
      <c r="N48" s="256"/>
      <c r="O48" s="256"/>
      <c r="P48" s="256"/>
      <c r="Q48" s="256"/>
      <c r="R48" s="256"/>
    </row>
    <row r="49" spans="2:18" ht="20" customHeight="1" x14ac:dyDescent="0.15">
      <c r="B49" s="48" t="s">
        <v>13</v>
      </c>
      <c r="C49" s="55">
        <v>45967</v>
      </c>
      <c r="D49" s="275"/>
      <c r="E49" s="276"/>
      <c r="F49" s="276"/>
      <c r="G49" s="276"/>
      <c r="H49" s="276"/>
      <c r="I49" s="276"/>
      <c r="J49" s="276"/>
      <c r="K49" s="276"/>
      <c r="L49" s="277"/>
      <c r="M49" s="256"/>
      <c r="N49" s="256"/>
      <c r="O49" s="256"/>
      <c r="P49" s="256"/>
      <c r="Q49" s="256"/>
      <c r="R49" s="256"/>
    </row>
    <row r="50" spans="2:18" ht="20" customHeight="1" x14ac:dyDescent="0.15">
      <c r="B50" s="48" t="s">
        <v>14</v>
      </c>
      <c r="C50" s="51">
        <v>45968</v>
      </c>
      <c r="D50" s="278"/>
      <c r="E50" s="279"/>
      <c r="F50" s="279"/>
      <c r="G50" s="279"/>
      <c r="H50" s="279"/>
      <c r="I50" s="279"/>
      <c r="J50" s="279"/>
      <c r="K50" s="279"/>
      <c r="L50" s="280"/>
      <c r="M50" s="256"/>
      <c r="N50" s="256"/>
      <c r="O50" s="256"/>
      <c r="P50" s="256"/>
      <c r="Q50" s="256"/>
      <c r="R50" s="256"/>
    </row>
    <row r="51" spans="2:18" ht="20" customHeight="1" x14ac:dyDescent="0.15">
      <c r="B51" s="20" t="s">
        <v>15</v>
      </c>
      <c r="C51" s="52">
        <v>45969</v>
      </c>
      <c r="D51" s="268"/>
      <c r="E51" s="269"/>
      <c r="F51" s="269"/>
      <c r="G51" s="269"/>
      <c r="H51" s="269"/>
      <c r="I51" s="269"/>
      <c r="J51" s="269"/>
      <c r="K51" s="269"/>
      <c r="L51" s="270"/>
      <c r="M51" s="256"/>
      <c r="N51" s="256"/>
      <c r="O51" s="256"/>
      <c r="P51" s="256"/>
      <c r="Q51" s="256"/>
      <c r="R51" s="256"/>
    </row>
    <row r="52" spans="2:18" ht="20" customHeight="1" x14ac:dyDescent="0.15">
      <c r="B52" s="20" t="s">
        <v>17</v>
      </c>
      <c r="C52" s="56">
        <v>45970</v>
      </c>
      <c r="D52" s="268"/>
      <c r="E52" s="269"/>
      <c r="F52" s="269"/>
      <c r="G52" s="269"/>
      <c r="H52" s="269"/>
      <c r="I52" s="269"/>
      <c r="J52" s="269"/>
      <c r="K52" s="269"/>
      <c r="L52" s="270"/>
      <c r="M52" s="256"/>
      <c r="N52" s="256"/>
      <c r="O52" s="256"/>
      <c r="P52" s="256"/>
      <c r="Q52" s="256"/>
      <c r="R52" s="256"/>
    </row>
    <row r="53" spans="2:18" ht="20" customHeight="1" x14ac:dyDescent="0.15">
      <c r="B53" s="48" t="s">
        <v>6</v>
      </c>
      <c r="C53" s="51">
        <v>45971</v>
      </c>
      <c r="D53" s="263" t="s">
        <v>95</v>
      </c>
      <c r="E53" s="264" t="s">
        <v>95</v>
      </c>
      <c r="F53" s="265" t="s">
        <v>96</v>
      </c>
      <c r="G53" s="265" t="s">
        <v>96</v>
      </c>
      <c r="H53" s="265" t="s">
        <v>96</v>
      </c>
      <c r="I53" s="16"/>
      <c r="J53" s="282" t="s">
        <v>98</v>
      </c>
      <c r="K53" s="244" t="s">
        <v>98</v>
      </c>
      <c r="L53" s="283"/>
      <c r="M53" s="256"/>
      <c r="N53" s="256"/>
      <c r="O53" s="256"/>
      <c r="P53" s="256"/>
      <c r="Q53" s="256"/>
      <c r="R53" s="256"/>
    </row>
    <row r="54" spans="2:18" ht="20" customHeight="1" x14ac:dyDescent="0.15">
      <c r="B54" s="48" t="s">
        <v>10</v>
      </c>
      <c r="C54" s="51">
        <v>45972</v>
      </c>
      <c r="D54" s="263" t="s">
        <v>95</v>
      </c>
      <c r="E54" s="264" t="s">
        <v>95</v>
      </c>
      <c r="F54" s="265" t="s">
        <v>96</v>
      </c>
      <c r="G54" s="265" t="s">
        <v>96</v>
      </c>
      <c r="H54" s="265" t="s">
        <v>96</v>
      </c>
      <c r="I54" s="16"/>
      <c r="J54" s="245" t="s">
        <v>99</v>
      </c>
      <c r="K54" s="245" t="s">
        <v>99</v>
      </c>
      <c r="L54" s="18"/>
      <c r="M54" s="256"/>
      <c r="N54" s="256"/>
      <c r="O54" s="256"/>
      <c r="P54" s="256"/>
      <c r="Q54" s="256"/>
      <c r="R54" s="256"/>
    </row>
    <row r="55" spans="2:18" ht="20" customHeight="1" x14ac:dyDescent="0.15">
      <c r="B55" s="48" t="s">
        <v>12</v>
      </c>
      <c r="C55" s="55">
        <v>45973</v>
      </c>
      <c r="D55" s="263" t="s">
        <v>95</v>
      </c>
      <c r="E55" s="264" t="s">
        <v>95</v>
      </c>
      <c r="F55" s="265" t="s">
        <v>96</v>
      </c>
      <c r="G55" s="265" t="s">
        <v>96</v>
      </c>
      <c r="H55" s="265" t="s">
        <v>96</v>
      </c>
      <c r="I55" s="267"/>
      <c r="J55" s="245" t="s">
        <v>99</v>
      </c>
      <c r="K55" s="245" t="s">
        <v>99</v>
      </c>
      <c r="L55" s="18"/>
      <c r="M55" s="256"/>
      <c r="N55" s="256"/>
      <c r="O55" s="256"/>
      <c r="P55" s="256"/>
      <c r="Q55" s="256"/>
      <c r="R55" s="256"/>
    </row>
    <row r="56" spans="2:18" ht="20" customHeight="1" x14ac:dyDescent="0.15">
      <c r="B56" s="48" t="s">
        <v>13</v>
      </c>
      <c r="C56" s="51">
        <v>45974</v>
      </c>
      <c r="D56" s="263" t="s">
        <v>95</v>
      </c>
      <c r="E56" s="264" t="s">
        <v>95</v>
      </c>
      <c r="F56" s="265" t="s">
        <v>96</v>
      </c>
      <c r="G56" s="265" t="s">
        <v>96</v>
      </c>
      <c r="H56" s="265" t="s">
        <v>96</v>
      </c>
      <c r="I56" s="16"/>
      <c r="J56" s="245" t="s">
        <v>99</v>
      </c>
      <c r="K56" s="245" t="s">
        <v>99</v>
      </c>
      <c r="L56" s="284"/>
      <c r="M56" s="256"/>
      <c r="N56" s="256"/>
      <c r="O56" s="256"/>
      <c r="P56" s="256"/>
      <c r="Q56" s="256"/>
      <c r="R56" s="256"/>
    </row>
    <row r="57" spans="2:18" ht="20" customHeight="1" x14ac:dyDescent="0.15">
      <c r="B57" s="48" t="s">
        <v>14</v>
      </c>
      <c r="C57" s="51">
        <v>45975</v>
      </c>
      <c r="D57" s="263" t="s">
        <v>95</v>
      </c>
      <c r="E57" s="264" t="s">
        <v>95</v>
      </c>
      <c r="F57" s="265" t="s">
        <v>96</v>
      </c>
      <c r="G57" s="265" t="s">
        <v>96</v>
      </c>
      <c r="H57" s="265" t="s">
        <v>96</v>
      </c>
      <c r="I57" s="16"/>
      <c r="J57" s="245" t="s">
        <v>99</v>
      </c>
      <c r="K57" s="245" t="s">
        <v>99</v>
      </c>
      <c r="L57" s="284"/>
      <c r="M57" s="256"/>
      <c r="N57" s="256"/>
      <c r="O57" s="256"/>
      <c r="P57" s="256"/>
      <c r="Q57" s="256"/>
      <c r="R57" s="256"/>
    </row>
    <row r="58" spans="2:18" ht="20" customHeight="1" x14ac:dyDescent="0.15">
      <c r="B58" s="20" t="s">
        <v>15</v>
      </c>
      <c r="C58" s="56">
        <v>45976</v>
      </c>
      <c r="D58" s="268"/>
      <c r="E58" s="269"/>
      <c r="F58" s="269"/>
      <c r="G58" s="269"/>
      <c r="H58" s="269"/>
      <c r="I58" s="269"/>
      <c r="J58" s="269"/>
      <c r="K58" s="269"/>
      <c r="L58" s="270"/>
      <c r="M58" s="256"/>
      <c r="N58" s="256"/>
      <c r="O58" s="256"/>
      <c r="P58" s="256"/>
      <c r="Q58" s="256"/>
      <c r="R58" s="256"/>
    </row>
    <row r="59" spans="2:18" ht="20" customHeight="1" x14ac:dyDescent="0.15">
      <c r="B59" s="20" t="s">
        <v>17</v>
      </c>
      <c r="C59" s="52">
        <v>45977</v>
      </c>
      <c r="D59" s="268"/>
      <c r="E59" s="269"/>
      <c r="F59" s="269"/>
      <c r="G59" s="269"/>
      <c r="H59" s="269"/>
      <c r="I59" s="269"/>
      <c r="J59" s="269"/>
      <c r="K59" s="269"/>
      <c r="L59" s="270"/>
      <c r="M59" s="256"/>
      <c r="N59" s="256"/>
      <c r="O59" s="256"/>
      <c r="P59" s="256"/>
      <c r="Q59" s="256"/>
      <c r="R59" s="256"/>
    </row>
    <row r="60" spans="2:18" ht="20" customHeight="1" x14ac:dyDescent="0.15">
      <c r="B60" s="48" t="s">
        <v>6</v>
      </c>
      <c r="C60" s="51">
        <v>45978</v>
      </c>
      <c r="D60" s="272" t="s">
        <v>18</v>
      </c>
      <c r="E60" s="273"/>
      <c r="F60" s="273"/>
      <c r="G60" s="273"/>
      <c r="H60" s="273"/>
      <c r="I60" s="273"/>
      <c r="J60" s="273"/>
      <c r="K60" s="273"/>
      <c r="L60" s="274"/>
      <c r="M60" s="256"/>
      <c r="N60" s="256"/>
      <c r="O60" s="256"/>
      <c r="P60" s="256"/>
      <c r="Q60" s="256"/>
      <c r="R60" s="256"/>
    </row>
    <row r="61" spans="2:18" ht="20" customHeight="1" x14ac:dyDescent="0.15">
      <c r="B61" s="48" t="s">
        <v>10</v>
      </c>
      <c r="C61" s="55">
        <v>45979</v>
      </c>
      <c r="D61" s="275"/>
      <c r="E61" s="276"/>
      <c r="F61" s="276"/>
      <c r="G61" s="276"/>
      <c r="H61" s="276"/>
      <c r="I61" s="276"/>
      <c r="J61" s="276"/>
      <c r="K61" s="276"/>
      <c r="L61" s="277"/>
      <c r="M61" s="256"/>
      <c r="N61" s="256"/>
      <c r="O61" s="256"/>
      <c r="P61" s="256"/>
      <c r="Q61" s="256"/>
      <c r="R61" s="256"/>
    </row>
    <row r="62" spans="2:18" ht="20" customHeight="1" x14ac:dyDescent="0.15">
      <c r="B62" s="48" t="s">
        <v>12</v>
      </c>
      <c r="C62" s="51">
        <v>45980</v>
      </c>
      <c r="D62" s="275"/>
      <c r="E62" s="276"/>
      <c r="F62" s="276"/>
      <c r="G62" s="276"/>
      <c r="H62" s="276"/>
      <c r="I62" s="276"/>
      <c r="J62" s="276"/>
      <c r="K62" s="276"/>
      <c r="L62" s="277"/>
      <c r="M62" s="285"/>
      <c r="N62" s="285"/>
      <c r="O62" s="285"/>
      <c r="P62" s="285"/>
      <c r="Q62" s="285"/>
      <c r="R62" s="285"/>
    </row>
    <row r="63" spans="2:18" ht="20" customHeight="1" x14ac:dyDescent="0.15">
      <c r="B63" s="48" t="s">
        <v>13</v>
      </c>
      <c r="C63" s="51">
        <v>45981</v>
      </c>
      <c r="D63" s="275"/>
      <c r="E63" s="276"/>
      <c r="F63" s="276"/>
      <c r="G63" s="276"/>
      <c r="H63" s="276"/>
      <c r="I63" s="276"/>
      <c r="J63" s="276"/>
      <c r="K63" s="276"/>
      <c r="L63" s="277"/>
      <c r="M63" s="285"/>
      <c r="N63" s="285"/>
      <c r="O63" s="285"/>
      <c r="P63" s="285"/>
      <c r="Q63" s="285"/>
      <c r="R63" s="285"/>
    </row>
    <row r="64" spans="2:18" ht="20" customHeight="1" x14ac:dyDescent="0.15">
      <c r="B64" s="48" t="s">
        <v>14</v>
      </c>
      <c r="C64" s="55">
        <v>45982</v>
      </c>
      <c r="D64" s="278"/>
      <c r="E64" s="279"/>
      <c r="F64" s="279"/>
      <c r="G64" s="279"/>
      <c r="H64" s="279"/>
      <c r="I64" s="279"/>
      <c r="J64" s="279"/>
      <c r="K64" s="279"/>
      <c r="L64" s="280"/>
      <c r="M64" s="285"/>
      <c r="N64" s="285"/>
      <c r="O64" s="285"/>
      <c r="P64" s="285"/>
      <c r="Q64" s="285"/>
      <c r="R64" s="285"/>
    </row>
    <row r="65" spans="2:18" ht="20" customHeight="1" x14ac:dyDescent="0.15">
      <c r="B65" s="20" t="s">
        <v>15</v>
      </c>
      <c r="C65" s="52">
        <v>45983</v>
      </c>
      <c r="D65" s="268"/>
      <c r="E65" s="269"/>
      <c r="F65" s="269"/>
      <c r="G65" s="269"/>
      <c r="H65" s="269"/>
      <c r="I65" s="269"/>
      <c r="J65" s="269"/>
      <c r="K65" s="269"/>
      <c r="L65" s="270"/>
      <c r="M65" s="285"/>
      <c r="N65" s="285"/>
      <c r="O65" s="285"/>
      <c r="P65" s="285"/>
      <c r="Q65" s="285"/>
      <c r="R65" s="285"/>
    </row>
    <row r="66" spans="2:18" ht="20" customHeight="1" x14ac:dyDescent="0.15">
      <c r="B66" s="20" t="s">
        <v>17</v>
      </c>
      <c r="C66" s="52">
        <v>45984</v>
      </c>
      <c r="D66" s="268"/>
      <c r="E66" s="269"/>
      <c r="F66" s="269"/>
      <c r="G66" s="269"/>
      <c r="H66" s="269"/>
      <c r="I66" s="269"/>
      <c r="J66" s="269"/>
      <c r="K66" s="269"/>
      <c r="L66" s="270"/>
      <c r="M66" s="285"/>
      <c r="N66" s="285"/>
      <c r="O66" s="285"/>
      <c r="P66" s="285"/>
      <c r="Q66" s="285"/>
      <c r="R66" s="285"/>
    </row>
    <row r="67" spans="2:18" ht="20" customHeight="1" x14ac:dyDescent="0.15">
      <c r="B67" s="48" t="s">
        <v>6</v>
      </c>
      <c r="C67" s="55">
        <v>45985</v>
      </c>
      <c r="D67" s="286"/>
      <c r="E67" s="264" t="s">
        <v>95</v>
      </c>
      <c r="F67" s="264" t="s">
        <v>95</v>
      </c>
      <c r="G67" s="265" t="s">
        <v>96</v>
      </c>
      <c r="H67" s="265" t="s">
        <v>96</v>
      </c>
      <c r="I67" s="16"/>
      <c r="J67" s="245" t="s">
        <v>99</v>
      </c>
      <c r="K67" s="245" t="s">
        <v>99</v>
      </c>
      <c r="L67" s="44"/>
      <c r="M67" s="285"/>
      <c r="N67" s="285"/>
      <c r="O67" s="285"/>
      <c r="P67" s="285"/>
      <c r="Q67" s="285"/>
      <c r="R67" s="285"/>
    </row>
    <row r="68" spans="2:18" ht="20" customHeight="1" x14ac:dyDescent="0.15">
      <c r="B68" s="48" t="s">
        <v>10</v>
      </c>
      <c r="C68" s="51">
        <v>45986</v>
      </c>
      <c r="D68" s="32"/>
      <c r="E68" s="264" t="s">
        <v>95</v>
      </c>
      <c r="F68" s="264" t="s">
        <v>95</v>
      </c>
      <c r="G68" s="265" t="s">
        <v>96</v>
      </c>
      <c r="H68" s="265" t="s">
        <v>96</v>
      </c>
      <c r="I68" s="16"/>
      <c r="J68" s="245" t="s">
        <v>99</v>
      </c>
      <c r="K68" s="245" t="s">
        <v>99</v>
      </c>
      <c r="L68" s="18"/>
      <c r="M68" s="285"/>
      <c r="N68" s="285"/>
      <c r="O68" s="285"/>
      <c r="P68" s="285"/>
      <c r="Q68" s="285"/>
      <c r="R68" s="285"/>
    </row>
    <row r="69" spans="2:18" ht="20" customHeight="1" x14ac:dyDescent="0.15">
      <c r="B69" s="48" t="s">
        <v>12</v>
      </c>
      <c r="C69" s="51">
        <v>45987</v>
      </c>
      <c r="D69" s="32"/>
      <c r="E69" s="264" t="s">
        <v>95</v>
      </c>
      <c r="F69" s="264" t="s">
        <v>95</v>
      </c>
      <c r="G69" s="265" t="s">
        <v>96</v>
      </c>
      <c r="H69" s="265" t="s">
        <v>96</v>
      </c>
      <c r="J69" s="245" t="s">
        <v>99</v>
      </c>
      <c r="K69" s="245" t="s">
        <v>99</v>
      </c>
      <c r="L69" s="18"/>
      <c r="M69" s="285"/>
      <c r="N69" s="285"/>
      <c r="O69" s="285"/>
      <c r="P69" s="285"/>
      <c r="Q69" s="285"/>
      <c r="R69" s="285"/>
    </row>
    <row r="70" spans="2:18" ht="20" customHeight="1" x14ac:dyDescent="0.15">
      <c r="B70" s="48" t="s">
        <v>13</v>
      </c>
      <c r="C70" s="55">
        <v>45988</v>
      </c>
      <c r="D70" s="32"/>
      <c r="J70" s="287"/>
      <c r="K70" s="287"/>
      <c r="L70" s="18"/>
      <c r="M70" s="285"/>
      <c r="N70" s="285"/>
      <c r="O70" s="285"/>
      <c r="P70" s="285"/>
      <c r="Q70" s="285"/>
      <c r="R70" s="285"/>
    </row>
    <row r="71" spans="2:18" ht="20" customHeight="1" x14ac:dyDescent="0.15">
      <c r="B71" s="48" t="s">
        <v>14</v>
      </c>
      <c r="C71" s="51">
        <v>45989</v>
      </c>
      <c r="D71" s="32"/>
      <c r="I71" s="267"/>
      <c r="J71" s="287"/>
      <c r="K71" s="287"/>
      <c r="L71" s="18"/>
      <c r="M71" s="285"/>
      <c r="N71" s="285"/>
      <c r="O71" s="285"/>
      <c r="P71" s="285"/>
      <c r="Q71" s="285"/>
      <c r="R71" s="285"/>
    </row>
    <row r="72" spans="2:18" ht="20" customHeight="1" x14ac:dyDescent="0.15">
      <c r="B72" s="20" t="s">
        <v>15</v>
      </c>
      <c r="C72" s="52">
        <v>45990</v>
      </c>
      <c r="D72" s="268"/>
      <c r="E72" s="269"/>
      <c r="F72" s="269"/>
      <c r="G72" s="269"/>
      <c r="H72" s="269"/>
      <c r="I72" s="269"/>
      <c r="J72" s="269"/>
      <c r="K72" s="269"/>
      <c r="L72" s="270"/>
      <c r="M72" s="285"/>
      <c r="N72" s="285"/>
      <c r="O72" s="285"/>
      <c r="P72" s="285"/>
      <c r="Q72" s="285"/>
      <c r="R72" s="285"/>
    </row>
    <row r="73" spans="2:18" ht="20" customHeight="1" x14ac:dyDescent="0.15">
      <c r="B73" s="20" t="s">
        <v>17</v>
      </c>
      <c r="C73" s="56">
        <v>45991</v>
      </c>
      <c r="D73" s="268"/>
      <c r="E73" s="269"/>
      <c r="F73" s="269"/>
      <c r="G73" s="269"/>
      <c r="H73" s="269"/>
      <c r="I73" s="269"/>
      <c r="J73" s="269"/>
      <c r="K73" s="269"/>
      <c r="L73" s="270"/>
      <c r="M73" s="285"/>
      <c r="N73" s="285"/>
      <c r="O73" s="285"/>
      <c r="P73" s="285"/>
      <c r="Q73" s="285"/>
      <c r="R73" s="285"/>
    </row>
    <row r="74" spans="2:18" ht="20" customHeight="1" x14ac:dyDescent="0.15">
      <c r="B74" s="48" t="s">
        <v>6</v>
      </c>
      <c r="C74" s="51">
        <v>45992</v>
      </c>
      <c r="D74" s="272" t="s">
        <v>18</v>
      </c>
      <c r="E74" s="273"/>
      <c r="F74" s="273"/>
      <c r="G74" s="273"/>
      <c r="H74" s="273"/>
      <c r="I74" s="273"/>
      <c r="J74" s="273"/>
      <c r="K74" s="273"/>
      <c r="L74" s="274"/>
    </row>
    <row r="75" spans="2:18" ht="20" customHeight="1" x14ac:dyDescent="0.15">
      <c r="B75" s="48" t="s">
        <v>10</v>
      </c>
      <c r="C75" s="51">
        <v>45993</v>
      </c>
      <c r="D75" s="275"/>
      <c r="E75" s="276"/>
      <c r="F75" s="276"/>
      <c r="G75" s="276"/>
      <c r="H75" s="276"/>
      <c r="I75" s="276"/>
      <c r="J75" s="276"/>
      <c r="K75" s="276"/>
      <c r="L75" s="277"/>
    </row>
    <row r="76" spans="2:18" ht="20" customHeight="1" x14ac:dyDescent="0.15">
      <c r="B76" s="48" t="s">
        <v>12</v>
      </c>
      <c r="C76" s="55">
        <v>45994</v>
      </c>
      <c r="D76" s="275"/>
      <c r="E76" s="276"/>
      <c r="F76" s="276"/>
      <c r="G76" s="276"/>
      <c r="H76" s="276"/>
      <c r="I76" s="276"/>
      <c r="J76" s="276"/>
      <c r="K76" s="276"/>
      <c r="L76" s="277"/>
    </row>
    <row r="77" spans="2:18" ht="20" customHeight="1" x14ac:dyDescent="0.15">
      <c r="B77" s="48" t="s">
        <v>13</v>
      </c>
      <c r="C77" s="51">
        <v>45995</v>
      </c>
      <c r="D77" s="275"/>
      <c r="E77" s="276"/>
      <c r="F77" s="276"/>
      <c r="G77" s="276"/>
      <c r="H77" s="276"/>
      <c r="I77" s="276"/>
      <c r="J77" s="276"/>
      <c r="K77" s="276"/>
      <c r="L77" s="277"/>
    </row>
    <row r="78" spans="2:18" ht="20" customHeight="1" x14ac:dyDescent="0.15">
      <c r="B78" s="48" t="s">
        <v>14</v>
      </c>
      <c r="C78" s="51">
        <v>45996</v>
      </c>
      <c r="D78" s="278"/>
      <c r="E78" s="279"/>
      <c r="F78" s="279"/>
      <c r="G78" s="279"/>
      <c r="H78" s="279"/>
      <c r="I78" s="279"/>
      <c r="J78" s="279"/>
      <c r="K78" s="279"/>
      <c r="L78" s="280"/>
    </row>
    <row r="79" spans="2:18" ht="20" customHeight="1" x14ac:dyDescent="0.15">
      <c r="B79" s="20" t="s">
        <v>15</v>
      </c>
      <c r="C79" s="56">
        <v>45997</v>
      </c>
      <c r="D79" s="268"/>
      <c r="E79" s="269"/>
      <c r="F79" s="269"/>
      <c r="G79" s="269"/>
      <c r="H79" s="269"/>
      <c r="I79" s="269"/>
      <c r="J79" s="269"/>
      <c r="K79" s="269"/>
      <c r="L79" s="270"/>
    </row>
    <row r="80" spans="2:18" ht="20" customHeight="1" x14ac:dyDescent="0.15">
      <c r="B80" s="20" t="s">
        <v>17</v>
      </c>
      <c r="C80" s="52">
        <v>45998</v>
      </c>
      <c r="D80" s="268"/>
      <c r="E80" s="269"/>
      <c r="F80" s="269"/>
      <c r="G80" s="269"/>
      <c r="H80" s="269"/>
      <c r="I80" s="269"/>
      <c r="J80" s="269"/>
      <c r="K80" s="269"/>
      <c r="L80" s="270"/>
    </row>
    <row r="81" spans="2:12" ht="20" customHeight="1" x14ac:dyDescent="0.15">
      <c r="B81" s="20" t="s">
        <v>6</v>
      </c>
      <c r="C81" s="52">
        <v>45999</v>
      </c>
      <c r="D81" s="268"/>
      <c r="E81" s="269"/>
      <c r="F81" s="269"/>
      <c r="G81" s="269"/>
      <c r="H81" s="269"/>
      <c r="I81" s="269"/>
      <c r="J81" s="269"/>
      <c r="K81" s="269"/>
      <c r="L81" s="270"/>
    </row>
    <row r="82" spans="2:12" ht="20" customHeight="1" x14ac:dyDescent="0.15">
      <c r="B82" s="48" t="s">
        <v>10</v>
      </c>
      <c r="C82" s="55">
        <v>46000</v>
      </c>
      <c r="D82" s="288" t="s">
        <v>18</v>
      </c>
      <c r="E82" s="289"/>
      <c r="F82" s="289"/>
      <c r="G82" s="289"/>
      <c r="H82" s="289"/>
      <c r="I82" s="289"/>
      <c r="J82" s="289"/>
      <c r="K82" s="289"/>
      <c r="L82" s="290"/>
    </row>
    <row r="83" spans="2:12" ht="20" customHeight="1" x14ac:dyDescent="0.15">
      <c r="B83" s="48" t="s">
        <v>12</v>
      </c>
      <c r="C83" s="51">
        <v>46001</v>
      </c>
      <c r="D83" s="288"/>
      <c r="E83" s="289"/>
      <c r="F83" s="289"/>
      <c r="G83" s="289"/>
      <c r="H83" s="289"/>
      <c r="I83" s="289"/>
      <c r="J83" s="289"/>
      <c r="K83" s="289"/>
      <c r="L83" s="290"/>
    </row>
    <row r="84" spans="2:12" ht="20" customHeight="1" x14ac:dyDescent="0.15">
      <c r="B84" s="48" t="s">
        <v>13</v>
      </c>
      <c r="C84" s="51">
        <v>46002</v>
      </c>
      <c r="D84" s="288"/>
      <c r="E84" s="289"/>
      <c r="F84" s="289"/>
      <c r="G84" s="289"/>
      <c r="H84" s="289"/>
      <c r="I84" s="289"/>
      <c r="J84" s="289"/>
      <c r="K84" s="289"/>
      <c r="L84" s="290"/>
    </row>
    <row r="85" spans="2:12" ht="20" customHeight="1" x14ac:dyDescent="0.15">
      <c r="B85" s="48" t="s">
        <v>14</v>
      </c>
      <c r="C85" s="55">
        <v>46003</v>
      </c>
      <c r="D85" s="288"/>
      <c r="E85" s="289"/>
      <c r="F85" s="289"/>
      <c r="G85" s="289"/>
      <c r="H85" s="289"/>
      <c r="I85" s="289"/>
      <c r="J85" s="289"/>
      <c r="K85" s="289"/>
      <c r="L85" s="290"/>
    </row>
    <row r="86" spans="2:12" ht="20" customHeight="1" x14ac:dyDescent="0.15">
      <c r="B86" s="20" t="s">
        <v>15</v>
      </c>
      <c r="C86" s="52">
        <v>46004</v>
      </c>
      <c r="D86" s="288"/>
      <c r="E86" s="289"/>
      <c r="F86" s="289"/>
      <c r="G86" s="289"/>
      <c r="H86" s="289"/>
      <c r="I86" s="289"/>
      <c r="J86" s="289"/>
      <c r="K86" s="289"/>
      <c r="L86" s="290"/>
    </row>
    <row r="87" spans="2:12" ht="20" customHeight="1" thickBot="1" x14ac:dyDescent="0.2">
      <c r="B87" s="62" t="s">
        <v>17</v>
      </c>
      <c r="C87" s="63">
        <v>46005</v>
      </c>
      <c r="D87" s="291"/>
      <c r="E87" s="292"/>
      <c r="F87" s="292"/>
      <c r="G87" s="292"/>
      <c r="H87" s="292"/>
      <c r="I87" s="292"/>
      <c r="J87" s="292"/>
      <c r="K87" s="292"/>
      <c r="L87" s="293"/>
    </row>
    <row r="88" spans="2:12" ht="20" customHeight="1" x14ac:dyDescent="0.15">
      <c r="B88" s="165" t="s">
        <v>51</v>
      </c>
      <c r="C88" s="166"/>
      <c r="D88" s="166"/>
      <c r="E88" s="166"/>
      <c r="F88" s="166"/>
      <c r="G88" s="166"/>
      <c r="H88" s="166"/>
      <c r="I88" s="166"/>
      <c r="J88" s="166"/>
      <c r="K88" s="166"/>
      <c r="L88" s="167"/>
    </row>
    <row r="89" spans="2:12" ht="20" customHeight="1" thickBot="1" x14ac:dyDescent="0.2">
      <c r="B89" s="168"/>
      <c r="C89" s="169"/>
      <c r="D89" s="169"/>
      <c r="E89" s="169"/>
      <c r="F89" s="169"/>
      <c r="G89" s="169"/>
      <c r="H89" s="169"/>
      <c r="I89" s="169"/>
      <c r="J89" s="169"/>
      <c r="K89" s="169"/>
      <c r="L89" s="170"/>
    </row>
    <row r="90" spans="2:12" ht="20" customHeight="1" x14ac:dyDescent="0.15">
      <c r="B90" s="6" t="s">
        <v>12</v>
      </c>
      <c r="C90" s="7">
        <v>46029</v>
      </c>
      <c r="D90" s="294" t="s">
        <v>18</v>
      </c>
      <c r="E90" s="295"/>
      <c r="F90" s="295"/>
      <c r="G90" s="295"/>
      <c r="H90" s="295"/>
      <c r="I90" s="295"/>
      <c r="J90" s="295"/>
      <c r="K90" s="295"/>
      <c r="L90" s="296"/>
    </row>
    <row r="91" spans="2:12" ht="20" customHeight="1" x14ac:dyDescent="0.15">
      <c r="B91" s="6" t="s">
        <v>13</v>
      </c>
      <c r="C91" s="7">
        <v>46030</v>
      </c>
      <c r="D91" s="209"/>
      <c r="E91" s="210"/>
      <c r="F91" s="210"/>
      <c r="G91" s="210"/>
      <c r="H91" s="210"/>
      <c r="I91" s="210"/>
      <c r="J91" s="210"/>
      <c r="K91" s="210"/>
      <c r="L91" s="211"/>
    </row>
    <row r="92" spans="2:12" ht="20" customHeight="1" x14ac:dyDescent="0.15">
      <c r="B92" s="6" t="s">
        <v>14</v>
      </c>
      <c r="C92" s="7">
        <v>46031</v>
      </c>
      <c r="D92" s="212"/>
      <c r="E92" s="213"/>
      <c r="F92" s="213"/>
      <c r="G92" s="213"/>
      <c r="H92" s="213"/>
      <c r="I92" s="213"/>
      <c r="J92" s="213"/>
      <c r="K92" s="213"/>
      <c r="L92" s="214"/>
    </row>
    <row r="93" spans="2:12" ht="20" customHeight="1" x14ac:dyDescent="0.15">
      <c r="B93" s="35" t="s">
        <v>15</v>
      </c>
      <c r="C93" s="34">
        <v>46032</v>
      </c>
      <c r="D93" s="268"/>
      <c r="E93" s="269"/>
      <c r="F93" s="269"/>
      <c r="G93" s="269"/>
      <c r="H93" s="269"/>
      <c r="I93" s="269"/>
      <c r="J93" s="269"/>
      <c r="K93" s="269"/>
      <c r="L93" s="270"/>
    </row>
    <row r="94" spans="2:12" ht="20" customHeight="1" x14ac:dyDescent="0.15">
      <c r="B94" s="35" t="s">
        <v>17</v>
      </c>
      <c r="C94" s="34">
        <v>46033</v>
      </c>
      <c r="D94" s="268"/>
      <c r="E94" s="269"/>
      <c r="F94" s="269"/>
      <c r="G94" s="269"/>
      <c r="H94" s="269"/>
      <c r="I94" s="269"/>
      <c r="J94" s="269"/>
      <c r="K94" s="269"/>
      <c r="L94" s="270"/>
    </row>
    <row r="95" spans="2:12" ht="20" customHeight="1" x14ac:dyDescent="0.15">
      <c r="B95" s="6" t="s">
        <v>6</v>
      </c>
      <c r="C95" s="7">
        <v>46034</v>
      </c>
      <c r="D95" s="272" t="s">
        <v>18</v>
      </c>
      <c r="E95" s="273"/>
      <c r="F95" s="273"/>
      <c r="G95" s="273"/>
      <c r="H95" s="273"/>
      <c r="I95" s="273"/>
      <c r="J95" s="273"/>
      <c r="K95" s="273"/>
      <c r="L95" s="274"/>
    </row>
    <row r="96" spans="2:12" ht="20" customHeight="1" x14ac:dyDescent="0.15">
      <c r="B96" s="6" t="s">
        <v>10</v>
      </c>
      <c r="C96" s="7">
        <v>46035</v>
      </c>
      <c r="D96" s="275"/>
      <c r="E96" s="276"/>
      <c r="F96" s="276"/>
      <c r="G96" s="276"/>
      <c r="H96" s="276"/>
      <c r="I96" s="276"/>
      <c r="J96" s="276"/>
      <c r="K96" s="276"/>
      <c r="L96" s="277"/>
    </row>
    <row r="97" spans="2:12" ht="20" customHeight="1" x14ac:dyDescent="0.15">
      <c r="B97" s="6" t="s">
        <v>12</v>
      </c>
      <c r="C97" s="7">
        <v>46036</v>
      </c>
      <c r="D97" s="275"/>
      <c r="E97" s="276"/>
      <c r="F97" s="276"/>
      <c r="G97" s="276"/>
      <c r="H97" s="276"/>
      <c r="I97" s="276"/>
      <c r="J97" s="276"/>
      <c r="K97" s="276"/>
      <c r="L97" s="277"/>
    </row>
    <row r="98" spans="2:12" ht="20" customHeight="1" x14ac:dyDescent="0.15">
      <c r="B98" s="6" t="s">
        <v>13</v>
      </c>
      <c r="C98" s="7">
        <v>46037</v>
      </c>
      <c r="D98" s="275"/>
      <c r="E98" s="276"/>
      <c r="F98" s="276"/>
      <c r="G98" s="276"/>
      <c r="H98" s="276"/>
      <c r="I98" s="276"/>
      <c r="J98" s="276"/>
      <c r="K98" s="276"/>
      <c r="L98" s="277"/>
    </row>
    <row r="99" spans="2:12" ht="20" customHeight="1" thickBot="1" x14ac:dyDescent="0.2">
      <c r="B99" s="297" t="s">
        <v>14</v>
      </c>
      <c r="C99" s="7">
        <v>46038</v>
      </c>
      <c r="D99" s="275"/>
      <c r="E99" s="276"/>
      <c r="F99" s="276"/>
      <c r="G99" s="276"/>
      <c r="H99" s="276"/>
      <c r="I99" s="276"/>
      <c r="J99" s="276"/>
      <c r="K99" s="276"/>
      <c r="L99" s="277"/>
    </row>
    <row r="100" spans="2:12" ht="20" customHeight="1" x14ac:dyDescent="0.15">
      <c r="B100" s="165" t="s">
        <v>54</v>
      </c>
      <c r="C100" s="166"/>
      <c r="D100" s="166"/>
      <c r="E100" s="166"/>
      <c r="F100" s="166"/>
      <c r="G100" s="166"/>
      <c r="H100" s="166"/>
      <c r="I100" s="166"/>
      <c r="J100" s="166"/>
      <c r="K100" s="166"/>
      <c r="L100" s="167"/>
    </row>
    <row r="101" spans="2:12" ht="20" customHeight="1" thickBot="1" x14ac:dyDescent="0.2">
      <c r="B101" s="168"/>
      <c r="C101" s="169"/>
      <c r="D101" s="169"/>
      <c r="E101" s="169"/>
      <c r="F101" s="169"/>
      <c r="G101" s="169"/>
      <c r="H101" s="169"/>
      <c r="I101" s="169"/>
      <c r="J101" s="169"/>
      <c r="K101" s="169"/>
      <c r="L101" s="170"/>
    </row>
    <row r="102" spans="2:12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1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1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1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x14ac:dyDescent="0.1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x14ac:dyDescent="0.1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x14ac:dyDescent="0.1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x14ac:dyDescent="0.1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x14ac:dyDescent="0.1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x14ac:dyDescent="0.1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x14ac:dyDescent="0.1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x14ac:dyDescent="0.1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x14ac:dyDescent="0.1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x14ac:dyDescent="0.1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x14ac:dyDescent="0.1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x14ac:dyDescent="0.1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 x14ac:dyDescent="0.1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 x14ac:dyDescent="0.1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 x14ac:dyDescent="0.1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2" x14ac:dyDescent="0.1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2" x14ac:dyDescent="0.1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2" x14ac:dyDescent="0.1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2" x14ac:dyDescent="0.1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2" x14ac:dyDescent="0.1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2" x14ac:dyDescent="0.1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2" x14ac:dyDescent="0.1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2" x14ac:dyDescent="0.1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2" x14ac:dyDescent="0.1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2" x14ac:dyDescent="0.1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2:12" x14ac:dyDescent="0.1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2:12" x14ac:dyDescent="0.1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2:12" x14ac:dyDescent="0.1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2:12" x14ac:dyDescent="0.1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2:12" x14ac:dyDescent="0.15">
      <c r="B911" s="27"/>
      <c r="C911" s="27"/>
      <c r="D911" s="27"/>
      <c r="E911" s="27"/>
      <c r="F911" s="27"/>
      <c r="G911" s="27"/>
      <c r="H911" s="27"/>
      <c r="I911" s="27"/>
      <c r="J911" s="28"/>
      <c r="K911" s="28"/>
      <c r="L911" s="28"/>
    </row>
    <row r="922" spans="13:18" x14ac:dyDescent="0.15">
      <c r="M922" s="24"/>
      <c r="N922" s="24"/>
      <c r="O922" s="24"/>
      <c r="P922" s="24"/>
      <c r="Q922" s="24"/>
      <c r="R922" s="24"/>
    </row>
    <row r="923" spans="13:18" x14ac:dyDescent="0.15">
      <c r="M923" s="24"/>
      <c r="N923" s="24"/>
      <c r="O923" s="24"/>
      <c r="P923" s="24"/>
      <c r="Q923" s="24"/>
      <c r="R923" s="24"/>
    </row>
    <row r="924" spans="13:18" x14ac:dyDescent="0.15">
      <c r="M924" s="24"/>
      <c r="N924" s="24"/>
      <c r="O924" s="24"/>
      <c r="P924" s="24"/>
      <c r="Q924" s="24"/>
      <c r="R924" s="24"/>
    </row>
    <row r="925" spans="13:18" x14ac:dyDescent="0.15">
      <c r="M925" s="24"/>
      <c r="N925" s="24"/>
      <c r="O925" s="24"/>
      <c r="P925" s="24"/>
      <c r="Q925" s="24"/>
      <c r="R925" s="24"/>
    </row>
    <row r="926" spans="13:18" x14ac:dyDescent="0.15">
      <c r="M926" s="24"/>
      <c r="N926" s="24"/>
      <c r="O926" s="24"/>
      <c r="P926" s="24"/>
      <c r="Q926" s="24"/>
      <c r="R926" s="24"/>
    </row>
    <row r="927" spans="13:18" x14ac:dyDescent="0.15">
      <c r="M927" s="24"/>
      <c r="N927" s="24"/>
      <c r="O927" s="24"/>
      <c r="P927" s="24"/>
      <c r="Q927" s="24"/>
      <c r="R927" s="24"/>
    </row>
    <row r="928" spans="13:18" x14ac:dyDescent="0.15">
      <c r="M928" s="24"/>
      <c r="N928" s="24"/>
      <c r="O928" s="24"/>
      <c r="P928" s="24"/>
      <c r="Q928" s="24"/>
      <c r="R928" s="24"/>
    </row>
    <row r="929" spans="13:18" x14ac:dyDescent="0.15">
      <c r="M929" s="24"/>
      <c r="N929" s="24"/>
      <c r="O929" s="24"/>
      <c r="P929" s="24"/>
      <c r="Q929" s="24"/>
      <c r="R929" s="24"/>
    </row>
    <row r="930" spans="13:18" x14ac:dyDescent="0.15">
      <c r="M930" s="24"/>
      <c r="N930" s="24"/>
      <c r="O930" s="24"/>
      <c r="P930" s="24"/>
      <c r="Q930" s="24"/>
      <c r="R930" s="24"/>
    </row>
    <row r="931" spans="13:18" x14ac:dyDescent="0.15">
      <c r="M931" s="24"/>
      <c r="N931" s="24"/>
      <c r="O931" s="24"/>
      <c r="P931" s="24"/>
      <c r="Q931" s="24"/>
      <c r="R931" s="24"/>
    </row>
    <row r="932" spans="13:18" x14ac:dyDescent="0.15">
      <c r="M932" s="24"/>
      <c r="N932" s="24"/>
      <c r="O932" s="24"/>
      <c r="P932" s="24"/>
      <c r="Q932" s="24"/>
      <c r="R932" s="24"/>
    </row>
    <row r="933" spans="13:18" x14ac:dyDescent="0.15">
      <c r="M933" s="24"/>
      <c r="N933" s="24"/>
      <c r="O933" s="24"/>
      <c r="P933" s="24"/>
      <c r="Q933" s="24"/>
      <c r="R933" s="24"/>
    </row>
    <row r="934" spans="13:18" x14ac:dyDescent="0.15">
      <c r="M934" s="24"/>
      <c r="N934" s="24"/>
      <c r="O934" s="24"/>
      <c r="P934" s="24"/>
      <c r="Q934" s="24"/>
      <c r="R934" s="24"/>
    </row>
    <row r="935" spans="13:18" x14ac:dyDescent="0.15">
      <c r="M935" s="24"/>
      <c r="N935" s="24"/>
      <c r="O935" s="24"/>
      <c r="P935" s="24"/>
      <c r="Q935" s="24"/>
      <c r="R935" s="24"/>
    </row>
    <row r="936" spans="13:18" x14ac:dyDescent="0.15">
      <c r="M936" s="24"/>
      <c r="N936" s="24"/>
      <c r="O936" s="24"/>
      <c r="P936" s="24"/>
      <c r="Q936" s="24"/>
      <c r="R936" s="24"/>
    </row>
    <row r="937" spans="13:18" x14ac:dyDescent="0.15">
      <c r="M937" s="24"/>
      <c r="N937" s="24"/>
      <c r="O937" s="24"/>
      <c r="P937" s="24"/>
      <c r="Q937" s="24"/>
      <c r="R937" s="24"/>
    </row>
    <row r="938" spans="13:18" x14ac:dyDescent="0.15">
      <c r="M938" s="24"/>
      <c r="N938" s="24"/>
      <c r="O938" s="24"/>
      <c r="P938" s="24"/>
      <c r="Q938" s="24"/>
      <c r="R938" s="24"/>
    </row>
    <row r="939" spans="13:18" x14ac:dyDescent="0.15">
      <c r="M939" s="24"/>
      <c r="N939" s="24"/>
      <c r="O939" s="24"/>
      <c r="P939" s="24"/>
      <c r="Q939" s="24"/>
      <c r="R939" s="24"/>
    </row>
    <row r="940" spans="13:18" x14ac:dyDescent="0.15">
      <c r="M940" s="24"/>
      <c r="N940" s="24"/>
      <c r="O940" s="24"/>
      <c r="P940" s="24"/>
      <c r="Q940" s="24"/>
      <c r="R940" s="24"/>
    </row>
    <row r="941" spans="13:18" x14ac:dyDescent="0.15">
      <c r="M941" s="24"/>
      <c r="N941" s="24"/>
      <c r="O941" s="24"/>
      <c r="P941" s="24"/>
      <c r="Q941" s="24"/>
      <c r="R941" s="24"/>
    </row>
    <row r="942" spans="13:18" x14ac:dyDescent="0.15">
      <c r="M942" s="24"/>
      <c r="N942" s="24"/>
      <c r="O942" s="24"/>
      <c r="P942" s="24"/>
      <c r="Q942" s="24"/>
      <c r="R942" s="24"/>
    </row>
    <row r="943" spans="13:18" x14ac:dyDescent="0.15">
      <c r="M943" s="24"/>
      <c r="N943" s="24"/>
      <c r="O943" s="24"/>
      <c r="P943" s="24"/>
      <c r="Q943" s="24"/>
      <c r="R943" s="24"/>
    </row>
    <row r="944" spans="13:18" x14ac:dyDescent="0.15">
      <c r="M944" s="24"/>
      <c r="N944" s="24"/>
      <c r="O944" s="24"/>
      <c r="P944" s="24"/>
      <c r="Q944" s="24"/>
      <c r="R944" s="24"/>
    </row>
    <row r="945" spans="13:18" x14ac:dyDescent="0.15">
      <c r="M945" s="24"/>
      <c r="N945" s="24"/>
      <c r="O945" s="24"/>
      <c r="P945" s="24"/>
      <c r="Q945" s="24"/>
      <c r="R945" s="24"/>
    </row>
    <row r="946" spans="13:18" x14ac:dyDescent="0.15">
      <c r="M946" s="24"/>
      <c r="N946" s="24"/>
      <c r="O946" s="24"/>
      <c r="P946" s="24"/>
      <c r="Q946" s="24"/>
      <c r="R946" s="24"/>
    </row>
    <row r="947" spans="13:18" x14ac:dyDescent="0.15">
      <c r="M947" s="24"/>
      <c r="N947" s="24"/>
      <c r="O947" s="24"/>
      <c r="P947" s="24"/>
      <c r="Q947" s="24"/>
      <c r="R947" s="24"/>
    </row>
    <row r="948" spans="13:18" x14ac:dyDescent="0.15">
      <c r="M948" s="24"/>
      <c r="N948" s="24"/>
      <c r="O948" s="24"/>
      <c r="P948" s="24"/>
      <c r="Q948" s="24"/>
      <c r="R948" s="24"/>
    </row>
    <row r="949" spans="13:18" x14ac:dyDescent="0.15">
      <c r="M949" s="24"/>
      <c r="N949" s="24"/>
      <c r="O949" s="24"/>
      <c r="P949" s="24"/>
      <c r="Q949" s="24"/>
      <c r="R949" s="24"/>
    </row>
    <row r="950" spans="13:18" x14ac:dyDescent="0.15">
      <c r="M950" s="24"/>
      <c r="N950" s="24"/>
      <c r="O950" s="24"/>
      <c r="P950" s="24"/>
      <c r="Q950" s="24"/>
      <c r="R950" s="24"/>
    </row>
    <row r="951" spans="13:18" x14ac:dyDescent="0.15">
      <c r="M951" s="24"/>
      <c r="N951" s="24"/>
      <c r="O951" s="24"/>
      <c r="P951" s="24"/>
      <c r="Q951" s="24"/>
      <c r="R951" s="24"/>
    </row>
    <row r="952" spans="13:18" x14ac:dyDescent="0.15">
      <c r="M952" s="24"/>
      <c r="N952" s="24"/>
      <c r="O952" s="24"/>
      <c r="P952" s="24"/>
      <c r="Q952" s="24"/>
      <c r="R952" s="24"/>
    </row>
    <row r="953" spans="13:18" x14ac:dyDescent="0.15">
      <c r="M953" s="24"/>
      <c r="N953" s="24"/>
      <c r="O953" s="24"/>
      <c r="P953" s="24"/>
      <c r="Q953" s="24"/>
      <c r="R953" s="24"/>
    </row>
    <row r="954" spans="13:18" x14ac:dyDescent="0.15">
      <c r="M954" s="24"/>
      <c r="N954" s="24"/>
      <c r="O954" s="24"/>
      <c r="P954" s="24"/>
      <c r="Q954" s="24"/>
      <c r="R954" s="24"/>
    </row>
    <row r="955" spans="13:18" x14ac:dyDescent="0.15">
      <c r="M955" s="24"/>
      <c r="N955" s="24"/>
      <c r="O955" s="24"/>
      <c r="P955" s="24"/>
      <c r="Q955" s="24"/>
      <c r="R955" s="24"/>
    </row>
    <row r="956" spans="13:18" x14ac:dyDescent="0.15">
      <c r="M956" s="24"/>
      <c r="N956" s="24"/>
      <c r="O956" s="24"/>
      <c r="P956" s="24"/>
      <c r="Q956" s="24"/>
      <c r="R956" s="24"/>
    </row>
    <row r="957" spans="13:18" x14ac:dyDescent="0.15">
      <c r="M957" s="24"/>
      <c r="N957" s="24"/>
      <c r="O957" s="24"/>
      <c r="P957" s="24"/>
      <c r="Q957" s="24"/>
      <c r="R957" s="24"/>
    </row>
    <row r="958" spans="13:18" x14ac:dyDescent="0.15">
      <c r="M958" s="24"/>
      <c r="N958" s="24"/>
      <c r="O958" s="24"/>
      <c r="P958" s="24"/>
      <c r="Q958" s="24"/>
      <c r="R958" s="24"/>
    </row>
    <row r="959" spans="13:18" x14ac:dyDescent="0.15">
      <c r="M959" s="24"/>
      <c r="N959" s="24"/>
      <c r="O959" s="24"/>
      <c r="P959" s="24"/>
      <c r="Q959" s="24"/>
      <c r="R959" s="24"/>
    </row>
    <row r="960" spans="13:18" x14ac:dyDescent="0.15">
      <c r="M960" s="24"/>
      <c r="N960" s="24"/>
      <c r="O960" s="24"/>
      <c r="P960" s="24"/>
      <c r="Q960" s="24"/>
      <c r="R960" s="24"/>
    </row>
    <row r="961" spans="13:18" x14ac:dyDescent="0.15">
      <c r="M961" s="24"/>
      <c r="N961" s="24"/>
      <c r="O961" s="24"/>
      <c r="P961" s="24"/>
      <c r="Q961" s="24"/>
      <c r="R961" s="24"/>
    </row>
    <row r="962" spans="13:18" x14ac:dyDescent="0.15">
      <c r="M962" s="24"/>
      <c r="N962" s="24"/>
      <c r="O962" s="24"/>
      <c r="P962" s="24"/>
      <c r="Q962" s="24"/>
      <c r="R962" s="24"/>
    </row>
    <row r="963" spans="13:18" x14ac:dyDescent="0.15">
      <c r="M963" s="24"/>
      <c r="N963" s="24"/>
      <c r="O963" s="24"/>
      <c r="P963" s="24"/>
      <c r="Q963" s="24"/>
      <c r="R963" s="24"/>
    </row>
    <row r="964" spans="13:18" x14ac:dyDescent="0.15">
      <c r="M964" s="24"/>
      <c r="N964" s="24"/>
      <c r="O964" s="24"/>
      <c r="P964" s="24"/>
      <c r="Q964" s="24"/>
      <c r="R964" s="24"/>
    </row>
    <row r="965" spans="13:18" x14ac:dyDescent="0.15">
      <c r="M965" s="24"/>
      <c r="N965" s="24"/>
      <c r="O965" s="24"/>
      <c r="P965" s="24"/>
      <c r="Q965" s="24"/>
      <c r="R965" s="24"/>
    </row>
    <row r="966" spans="13:18" x14ac:dyDescent="0.15">
      <c r="M966" s="24"/>
      <c r="N966" s="24"/>
      <c r="O966" s="24"/>
      <c r="P966" s="24"/>
      <c r="Q966" s="24"/>
      <c r="R966" s="24"/>
    </row>
    <row r="967" spans="13:18" x14ac:dyDescent="0.15">
      <c r="M967" s="24"/>
      <c r="N967" s="24"/>
      <c r="O967" s="24"/>
      <c r="P967" s="24"/>
      <c r="Q967" s="24"/>
      <c r="R967" s="24"/>
    </row>
    <row r="968" spans="13:18" x14ac:dyDescent="0.15">
      <c r="M968" s="24"/>
      <c r="N968" s="24"/>
      <c r="O968" s="24"/>
      <c r="P968" s="24"/>
      <c r="Q968" s="24"/>
      <c r="R968" s="24"/>
    </row>
    <row r="969" spans="13:18" x14ac:dyDescent="0.15">
      <c r="M969" s="24"/>
      <c r="N969" s="24"/>
      <c r="O969" s="24"/>
      <c r="P969" s="24"/>
      <c r="Q969" s="24"/>
      <c r="R969" s="24"/>
    </row>
    <row r="970" spans="13:18" x14ac:dyDescent="0.15">
      <c r="M970" s="24"/>
      <c r="N970" s="24"/>
      <c r="O970" s="24"/>
      <c r="P970" s="24"/>
      <c r="Q970" s="24"/>
      <c r="R970" s="24"/>
    </row>
    <row r="971" spans="13:18" x14ac:dyDescent="0.15">
      <c r="M971" s="24"/>
      <c r="N971" s="24"/>
      <c r="O971" s="24"/>
      <c r="P971" s="24"/>
      <c r="Q971" s="24"/>
      <c r="R971" s="24"/>
    </row>
    <row r="972" spans="13:18" x14ac:dyDescent="0.15">
      <c r="M972" s="24"/>
      <c r="N972" s="24"/>
      <c r="O972" s="24"/>
      <c r="P972" s="24"/>
      <c r="Q972" s="24"/>
      <c r="R972" s="24"/>
    </row>
    <row r="973" spans="13:18" x14ac:dyDescent="0.15">
      <c r="M973" s="24"/>
      <c r="N973" s="24"/>
      <c r="O973" s="24"/>
      <c r="P973" s="24"/>
      <c r="Q973" s="24"/>
      <c r="R973" s="24"/>
    </row>
    <row r="974" spans="13:18" x14ac:dyDescent="0.15">
      <c r="M974" s="24"/>
      <c r="N974" s="24"/>
      <c r="O974" s="24"/>
      <c r="P974" s="24"/>
      <c r="Q974" s="24"/>
      <c r="R974" s="24"/>
    </row>
    <row r="975" spans="13:18" x14ac:dyDescent="0.15">
      <c r="M975" s="24"/>
      <c r="N975" s="24"/>
      <c r="O975" s="24"/>
      <c r="P975" s="24"/>
      <c r="Q975" s="24"/>
      <c r="R975" s="24"/>
    </row>
    <row r="976" spans="13:18" x14ac:dyDescent="0.15">
      <c r="M976" s="24"/>
      <c r="N976" s="24"/>
      <c r="O976" s="24"/>
      <c r="P976" s="24"/>
      <c r="Q976" s="24"/>
      <c r="R976" s="24"/>
    </row>
    <row r="977" spans="13:18" x14ac:dyDescent="0.15">
      <c r="M977" s="24"/>
      <c r="N977" s="24"/>
      <c r="O977" s="24"/>
      <c r="P977" s="24"/>
      <c r="Q977" s="24"/>
      <c r="R977" s="24"/>
    </row>
    <row r="978" spans="13:18" x14ac:dyDescent="0.15">
      <c r="M978" s="24"/>
      <c r="N978" s="24"/>
      <c r="O978" s="24"/>
      <c r="P978" s="24"/>
      <c r="Q978" s="24"/>
      <c r="R978" s="24"/>
    </row>
    <row r="979" spans="13:18" x14ac:dyDescent="0.15">
      <c r="M979" s="24"/>
      <c r="N979" s="24"/>
      <c r="O979" s="24"/>
      <c r="P979" s="24"/>
      <c r="Q979" s="24"/>
      <c r="R979" s="24"/>
    </row>
    <row r="980" spans="13:18" x14ac:dyDescent="0.15">
      <c r="M980" s="24"/>
      <c r="N980" s="24"/>
      <c r="O980" s="24"/>
      <c r="P980" s="24"/>
      <c r="Q980" s="24"/>
      <c r="R980" s="24"/>
    </row>
    <row r="981" spans="13:18" x14ac:dyDescent="0.15">
      <c r="M981" s="24"/>
      <c r="N981" s="24"/>
      <c r="O981" s="24"/>
      <c r="P981" s="24"/>
      <c r="Q981" s="24"/>
      <c r="R981" s="24"/>
    </row>
    <row r="982" spans="13:18" x14ac:dyDescent="0.15">
      <c r="M982" s="24"/>
      <c r="N982" s="24"/>
      <c r="O982" s="24"/>
      <c r="P982" s="24"/>
      <c r="Q982" s="24"/>
      <c r="R982" s="24"/>
    </row>
    <row r="983" spans="13:18" x14ac:dyDescent="0.15">
      <c r="M983" s="24"/>
      <c r="N983" s="24"/>
      <c r="O983" s="24"/>
      <c r="P983" s="24"/>
      <c r="Q983" s="24"/>
      <c r="R983" s="24"/>
    </row>
    <row r="984" spans="13:18" x14ac:dyDescent="0.15">
      <c r="M984" s="24"/>
      <c r="N984" s="24"/>
      <c r="O984" s="24"/>
      <c r="P984" s="24"/>
      <c r="Q984" s="24"/>
      <c r="R984" s="24"/>
    </row>
    <row r="985" spans="13:18" x14ac:dyDescent="0.15">
      <c r="M985" s="24"/>
      <c r="N985" s="24"/>
      <c r="O985" s="24"/>
      <c r="P985" s="24"/>
      <c r="Q985" s="24"/>
      <c r="R985" s="24"/>
    </row>
    <row r="986" spans="13:18" x14ac:dyDescent="0.15">
      <c r="M986" s="24"/>
      <c r="N986" s="24"/>
      <c r="O986" s="24"/>
      <c r="P986" s="24"/>
      <c r="Q986" s="24"/>
      <c r="R986" s="24"/>
    </row>
    <row r="987" spans="13:18" x14ac:dyDescent="0.15">
      <c r="M987" s="24"/>
      <c r="N987" s="24"/>
      <c r="O987" s="24"/>
      <c r="P987" s="24"/>
      <c r="Q987" s="24"/>
      <c r="R987" s="24"/>
    </row>
    <row r="988" spans="13:18" x14ac:dyDescent="0.15">
      <c r="M988" s="24"/>
      <c r="N988" s="24"/>
      <c r="O988" s="24"/>
      <c r="P988" s="24"/>
      <c r="Q988" s="24"/>
      <c r="R988" s="24"/>
    </row>
    <row r="989" spans="13:18" x14ac:dyDescent="0.15">
      <c r="M989" s="24"/>
      <c r="N989" s="24"/>
      <c r="O989" s="24"/>
      <c r="P989" s="24"/>
      <c r="Q989" s="24"/>
      <c r="R989" s="24"/>
    </row>
    <row r="990" spans="13:18" x14ac:dyDescent="0.15">
      <c r="M990" s="24"/>
      <c r="N990" s="24"/>
      <c r="O990" s="24"/>
      <c r="P990" s="24"/>
      <c r="Q990" s="24"/>
      <c r="R990" s="24"/>
    </row>
    <row r="991" spans="13:18" x14ac:dyDescent="0.15">
      <c r="M991" s="24"/>
      <c r="N991" s="24"/>
      <c r="O991" s="24"/>
      <c r="P991" s="24"/>
      <c r="Q991" s="24"/>
      <c r="R991" s="24"/>
    </row>
    <row r="992" spans="13:18" x14ac:dyDescent="0.15">
      <c r="M992" s="24"/>
      <c r="N992" s="24"/>
      <c r="O992" s="24"/>
      <c r="P992" s="24"/>
      <c r="Q992" s="24"/>
      <c r="R992" s="24"/>
    </row>
    <row r="993" spans="13:18" x14ac:dyDescent="0.15">
      <c r="M993" s="24"/>
      <c r="N993" s="24"/>
      <c r="O993" s="24"/>
      <c r="P993" s="24"/>
      <c r="Q993" s="24"/>
      <c r="R993" s="24"/>
    </row>
    <row r="994" spans="13:18" x14ac:dyDescent="0.15">
      <c r="M994" s="24"/>
      <c r="N994" s="24"/>
      <c r="O994" s="24"/>
      <c r="P994" s="24"/>
      <c r="Q994" s="24"/>
      <c r="R994" s="24"/>
    </row>
    <row r="995" spans="13:18" x14ac:dyDescent="0.15">
      <c r="M995" s="24"/>
      <c r="N995" s="24"/>
      <c r="O995" s="24"/>
      <c r="P995" s="24"/>
      <c r="Q995" s="24"/>
      <c r="R995" s="24"/>
    </row>
    <row r="996" spans="13:18" x14ac:dyDescent="0.15">
      <c r="M996" s="24"/>
      <c r="N996" s="24"/>
      <c r="O996" s="24"/>
      <c r="P996" s="24"/>
      <c r="Q996" s="24"/>
      <c r="R996" s="24"/>
    </row>
    <row r="997" spans="13:18" x14ac:dyDescent="0.15">
      <c r="M997" s="24"/>
      <c r="N997" s="24"/>
      <c r="O997" s="24"/>
      <c r="P997" s="24"/>
      <c r="Q997" s="24"/>
      <c r="R997" s="24"/>
    </row>
    <row r="998" spans="13:18" x14ac:dyDescent="0.15">
      <c r="M998" s="24"/>
      <c r="N998" s="24"/>
      <c r="O998" s="24"/>
      <c r="P998" s="24"/>
      <c r="Q998" s="24"/>
      <c r="R998" s="24"/>
    </row>
    <row r="999" spans="13:18" x14ac:dyDescent="0.15">
      <c r="M999" s="24"/>
      <c r="N999" s="24"/>
      <c r="O999" s="24"/>
      <c r="P999" s="24"/>
      <c r="Q999" s="24"/>
      <c r="R999" s="24"/>
    </row>
    <row r="1000" spans="13:18" x14ac:dyDescent="0.15">
      <c r="M1000" s="24"/>
      <c r="N1000" s="24"/>
      <c r="O1000" s="24"/>
      <c r="P1000" s="24"/>
      <c r="Q1000" s="24"/>
      <c r="R1000" s="24"/>
    </row>
    <row r="1001" spans="13:18" x14ac:dyDescent="0.15">
      <c r="M1001" s="24"/>
      <c r="N1001" s="24"/>
      <c r="O1001" s="24"/>
      <c r="P1001" s="24"/>
      <c r="Q1001" s="24"/>
      <c r="R1001" s="24"/>
    </row>
    <row r="1002" spans="13:18" x14ac:dyDescent="0.15">
      <c r="M1002" s="24"/>
      <c r="N1002" s="24"/>
      <c r="O1002" s="24"/>
      <c r="P1002" s="24"/>
      <c r="Q1002" s="24"/>
      <c r="R1002" s="24"/>
    </row>
    <row r="1003" spans="13:18" x14ac:dyDescent="0.15">
      <c r="M1003" s="24"/>
      <c r="N1003" s="24"/>
      <c r="O1003" s="24"/>
      <c r="P1003" s="24"/>
      <c r="Q1003" s="24"/>
      <c r="R1003" s="24"/>
    </row>
    <row r="1004" spans="13:18" x14ac:dyDescent="0.15">
      <c r="M1004" s="24"/>
      <c r="N1004" s="24"/>
      <c r="O1004" s="24"/>
      <c r="P1004" s="24"/>
      <c r="Q1004" s="24"/>
      <c r="R1004" s="24"/>
    </row>
    <row r="1005" spans="13:18" x14ac:dyDescent="0.15">
      <c r="M1005" s="24"/>
      <c r="N1005" s="24"/>
      <c r="O1005" s="24"/>
      <c r="P1005" s="24"/>
      <c r="Q1005" s="24"/>
      <c r="R1005" s="24"/>
    </row>
    <row r="1006" spans="13:18" x14ac:dyDescent="0.15">
      <c r="M1006" s="24"/>
      <c r="N1006" s="24"/>
      <c r="O1006" s="24"/>
      <c r="P1006" s="24"/>
      <c r="Q1006" s="24"/>
      <c r="R1006" s="24"/>
    </row>
    <row r="1007" spans="13:18" x14ac:dyDescent="0.15">
      <c r="M1007" s="24"/>
      <c r="N1007" s="24"/>
      <c r="O1007" s="24"/>
      <c r="P1007" s="24"/>
      <c r="Q1007" s="24"/>
      <c r="R1007" s="24"/>
    </row>
    <row r="1008" spans="13:18" x14ac:dyDescent="0.15">
      <c r="M1008" s="24"/>
      <c r="N1008" s="24"/>
      <c r="O1008" s="24"/>
      <c r="P1008" s="24"/>
      <c r="Q1008" s="24"/>
      <c r="R1008" s="24"/>
    </row>
    <row r="1009" spans="13:18" x14ac:dyDescent="0.15">
      <c r="M1009" s="24"/>
      <c r="N1009" s="24"/>
      <c r="O1009" s="24"/>
      <c r="P1009" s="24"/>
      <c r="Q1009" s="24"/>
      <c r="R1009" s="24"/>
    </row>
    <row r="1010" spans="13:18" x14ac:dyDescent="0.15">
      <c r="M1010" s="24"/>
      <c r="N1010" s="24"/>
      <c r="O1010" s="24"/>
      <c r="P1010" s="24"/>
      <c r="Q1010" s="24"/>
      <c r="R1010" s="24"/>
    </row>
    <row r="1011" spans="13:18" x14ac:dyDescent="0.15">
      <c r="M1011" s="24"/>
      <c r="N1011" s="24"/>
      <c r="O1011" s="24"/>
      <c r="P1011" s="24"/>
      <c r="Q1011" s="24"/>
      <c r="R1011" s="24"/>
    </row>
    <row r="1012" spans="13:18" x14ac:dyDescent="0.15">
      <c r="M1012" s="24"/>
      <c r="N1012" s="24"/>
      <c r="O1012" s="24"/>
      <c r="P1012" s="24"/>
      <c r="Q1012" s="24"/>
      <c r="R1012" s="24"/>
    </row>
    <row r="1013" spans="13:18" x14ac:dyDescent="0.15">
      <c r="M1013" s="24"/>
      <c r="N1013" s="24"/>
      <c r="O1013" s="24"/>
      <c r="P1013" s="24"/>
      <c r="Q1013" s="24"/>
      <c r="R1013" s="24"/>
    </row>
    <row r="1014" spans="13:18" x14ac:dyDescent="0.15">
      <c r="M1014" s="24"/>
      <c r="N1014" s="24"/>
      <c r="O1014" s="24"/>
      <c r="P1014" s="24"/>
      <c r="Q1014" s="24"/>
      <c r="R1014" s="24"/>
    </row>
    <row r="1015" spans="13:18" x14ac:dyDescent="0.15">
      <c r="M1015" s="24"/>
      <c r="N1015" s="24"/>
      <c r="O1015" s="24"/>
      <c r="P1015" s="24"/>
      <c r="Q1015" s="24"/>
      <c r="R1015" s="24"/>
    </row>
    <row r="1016" spans="13:18" x14ac:dyDescent="0.15">
      <c r="M1016" s="24"/>
      <c r="N1016" s="24"/>
      <c r="O1016" s="24"/>
      <c r="P1016" s="24"/>
      <c r="Q1016" s="24"/>
      <c r="R1016" s="24"/>
    </row>
    <row r="1017" spans="13:18" x14ac:dyDescent="0.15">
      <c r="M1017" s="24"/>
      <c r="N1017" s="24"/>
      <c r="O1017" s="24"/>
      <c r="P1017" s="24"/>
      <c r="Q1017" s="24"/>
      <c r="R1017" s="24"/>
    </row>
    <row r="1018" spans="13:18" x14ac:dyDescent="0.15">
      <c r="M1018" s="24"/>
      <c r="N1018" s="24"/>
      <c r="O1018" s="24"/>
      <c r="P1018" s="24"/>
      <c r="Q1018" s="24"/>
      <c r="R1018" s="24"/>
    </row>
    <row r="1019" spans="13:18" x14ac:dyDescent="0.15">
      <c r="M1019" s="24"/>
      <c r="N1019" s="24"/>
      <c r="O1019" s="24"/>
      <c r="P1019" s="24"/>
      <c r="Q1019" s="24"/>
      <c r="R1019" s="24"/>
    </row>
    <row r="1020" spans="13:18" x14ac:dyDescent="0.15">
      <c r="M1020" s="24"/>
      <c r="N1020" s="24"/>
      <c r="O1020" s="24"/>
      <c r="P1020" s="24"/>
      <c r="Q1020" s="24"/>
      <c r="R1020" s="24"/>
    </row>
    <row r="1021" spans="13:18" x14ac:dyDescent="0.15">
      <c r="M1021" s="24"/>
      <c r="N1021" s="24"/>
      <c r="O1021" s="24"/>
      <c r="P1021" s="24"/>
      <c r="Q1021" s="24"/>
      <c r="R1021" s="24"/>
    </row>
    <row r="1022" spans="13:18" x14ac:dyDescent="0.15">
      <c r="M1022" s="24"/>
      <c r="N1022" s="24"/>
      <c r="O1022" s="24"/>
      <c r="P1022" s="24"/>
      <c r="Q1022" s="24"/>
      <c r="R1022" s="24"/>
    </row>
    <row r="1023" spans="13:18" x14ac:dyDescent="0.15">
      <c r="M1023" s="24"/>
      <c r="N1023" s="24"/>
      <c r="O1023" s="24"/>
      <c r="P1023" s="24"/>
      <c r="Q1023" s="24"/>
      <c r="R1023" s="24"/>
    </row>
    <row r="1024" spans="13:18" x14ac:dyDescent="0.15">
      <c r="M1024" s="24"/>
      <c r="N1024" s="24"/>
      <c r="O1024" s="24"/>
      <c r="P1024" s="24"/>
      <c r="Q1024" s="24"/>
      <c r="R1024" s="24"/>
    </row>
    <row r="1025" spans="13:18" x14ac:dyDescent="0.15">
      <c r="M1025" s="24"/>
      <c r="N1025" s="24"/>
      <c r="O1025" s="24"/>
      <c r="P1025" s="24"/>
      <c r="Q1025" s="24"/>
      <c r="R1025" s="24"/>
    </row>
    <row r="1026" spans="13:18" x14ac:dyDescent="0.15">
      <c r="M1026" s="24"/>
      <c r="N1026" s="24"/>
      <c r="O1026" s="24"/>
      <c r="P1026" s="24"/>
      <c r="Q1026" s="24"/>
      <c r="R1026" s="24"/>
    </row>
    <row r="1027" spans="13:18" x14ac:dyDescent="0.15">
      <c r="M1027" s="24"/>
      <c r="N1027" s="24"/>
      <c r="O1027" s="24"/>
      <c r="P1027" s="24"/>
      <c r="Q1027" s="24"/>
      <c r="R1027" s="24"/>
    </row>
    <row r="1028" spans="13:18" x14ac:dyDescent="0.15">
      <c r="M1028" s="24"/>
      <c r="N1028" s="24"/>
      <c r="O1028" s="24"/>
      <c r="P1028" s="24"/>
      <c r="Q1028" s="24"/>
      <c r="R1028" s="24"/>
    </row>
    <row r="1029" spans="13:18" x14ac:dyDescent="0.15">
      <c r="M1029" s="24"/>
      <c r="N1029" s="24"/>
      <c r="O1029" s="24"/>
      <c r="P1029" s="24"/>
      <c r="Q1029" s="24"/>
      <c r="R1029" s="24"/>
    </row>
    <row r="1030" spans="13:18" x14ac:dyDescent="0.15">
      <c r="M1030" s="24"/>
      <c r="N1030" s="24"/>
      <c r="O1030" s="24"/>
      <c r="P1030" s="24"/>
      <c r="Q1030" s="24"/>
      <c r="R1030" s="24"/>
    </row>
    <row r="1031" spans="13:18" x14ac:dyDescent="0.15">
      <c r="M1031" s="24"/>
      <c r="N1031" s="24"/>
      <c r="O1031" s="24"/>
      <c r="P1031" s="24"/>
      <c r="Q1031" s="24"/>
      <c r="R1031" s="24"/>
    </row>
    <row r="1032" spans="13:18" x14ac:dyDescent="0.15">
      <c r="M1032" s="24"/>
      <c r="N1032" s="24"/>
      <c r="O1032" s="24"/>
      <c r="P1032" s="24"/>
      <c r="Q1032" s="24"/>
      <c r="R1032" s="24"/>
    </row>
    <row r="1033" spans="13:18" x14ac:dyDescent="0.15">
      <c r="M1033" s="24"/>
      <c r="N1033" s="24"/>
      <c r="O1033" s="24"/>
      <c r="P1033" s="24"/>
      <c r="Q1033" s="24"/>
      <c r="R1033" s="24"/>
    </row>
    <row r="1034" spans="13:18" x14ac:dyDescent="0.15">
      <c r="M1034" s="24"/>
      <c r="N1034" s="24"/>
      <c r="O1034" s="24"/>
      <c r="P1034" s="24"/>
      <c r="Q1034" s="24"/>
      <c r="R1034" s="24"/>
    </row>
    <row r="1035" spans="13:18" x14ac:dyDescent="0.15">
      <c r="M1035" s="24"/>
      <c r="N1035" s="24"/>
      <c r="O1035" s="24"/>
      <c r="P1035" s="24"/>
      <c r="Q1035" s="24"/>
      <c r="R1035" s="24"/>
    </row>
    <row r="1036" spans="13:18" x14ac:dyDescent="0.15">
      <c r="M1036" s="24"/>
      <c r="N1036" s="24"/>
      <c r="O1036" s="24"/>
      <c r="P1036" s="24"/>
      <c r="Q1036" s="24"/>
      <c r="R1036" s="24"/>
    </row>
    <row r="1037" spans="13:18" x14ac:dyDescent="0.15">
      <c r="M1037" s="24"/>
      <c r="N1037" s="24"/>
      <c r="O1037" s="24"/>
      <c r="P1037" s="24"/>
      <c r="Q1037" s="24"/>
      <c r="R1037" s="24"/>
    </row>
    <row r="1038" spans="13:18" x14ac:dyDescent="0.15">
      <c r="M1038" s="24"/>
      <c r="N1038" s="24"/>
      <c r="O1038" s="24"/>
      <c r="P1038" s="24"/>
      <c r="Q1038" s="24"/>
      <c r="R1038" s="24"/>
    </row>
    <row r="1039" spans="13:18" x14ac:dyDescent="0.15">
      <c r="M1039" s="24"/>
      <c r="N1039" s="24"/>
      <c r="O1039" s="24"/>
      <c r="P1039" s="24"/>
      <c r="Q1039" s="24"/>
      <c r="R1039" s="24"/>
    </row>
    <row r="1040" spans="13:18" x14ac:dyDescent="0.15">
      <c r="M1040" s="24"/>
      <c r="N1040" s="24"/>
      <c r="O1040" s="24"/>
      <c r="P1040" s="24"/>
      <c r="Q1040" s="24"/>
      <c r="R1040" s="24"/>
    </row>
    <row r="1041" spans="13:18" x14ac:dyDescent="0.15">
      <c r="M1041" s="24"/>
      <c r="N1041" s="24"/>
      <c r="O1041" s="24"/>
      <c r="P1041" s="24"/>
      <c r="Q1041" s="24"/>
      <c r="R1041" s="24"/>
    </row>
    <row r="1042" spans="13:18" x14ac:dyDescent="0.15">
      <c r="M1042" s="24"/>
      <c r="N1042" s="24"/>
      <c r="O1042" s="24"/>
      <c r="P1042" s="24"/>
      <c r="Q1042" s="24"/>
      <c r="R1042" s="24"/>
    </row>
    <row r="1043" spans="13:18" x14ac:dyDescent="0.15">
      <c r="M1043" s="24"/>
      <c r="N1043" s="24"/>
      <c r="O1043" s="24"/>
      <c r="P1043" s="24"/>
      <c r="Q1043" s="24"/>
      <c r="R1043" s="24"/>
    </row>
    <row r="1044" spans="13:18" x14ac:dyDescent="0.15">
      <c r="M1044" s="24"/>
      <c r="N1044" s="24"/>
      <c r="O1044" s="24"/>
      <c r="P1044" s="24"/>
      <c r="Q1044" s="24"/>
      <c r="R1044" s="24"/>
    </row>
    <row r="1045" spans="13:18" x14ac:dyDescent="0.15">
      <c r="M1045" s="24"/>
      <c r="N1045" s="24"/>
      <c r="O1045" s="24"/>
      <c r="P1045" s="24"/>
      <c r="Q1045" s="24"/>
      <c r="R1045" s="24"/>
    </row>
    <row r="1046" spans="13:18" x14ac:dyDescent="0.15">
      <c r="M1046" s="24"/>
      <c r="N1046" s="24"/>
      <c r="O1046" s="24"/>
      <c r="P1046" s="24"/>
      <c r="Q1046" s="24"/>
      <c r="R1046" s="24"/>
    </row>
    <row r="1047" spans="13:18" x14ac:dyDescent="0.15">
      <c r="M1047" s="24"/>
      <c r="N1047" s="24"/>
      <c r="O1047" s="24"/>
      <c r="P1047" s="24"/>
      <c r="Q1047" s="24"/>
      <c r="R1047" s="24"/>
    </row>
    <row r="1048" spans="13:18" x14ac:dyDescent="0.15">
      <c r="M1048" s="24"/>
      <c r="N1048" s="24"/>
      <c r="O1048" s="24"/>
      <c r="P1048" s="24"/>
      <c r="Q1048" s="24"/>
      <c r="R1048" s="24"/>
    </row>
    <row r="1049" spans="13:18" x14ac:dyDescent="0.15">
      <c r="M1049" s="24"/>
      <c r="N1049" s="24"/>
      <c r="O1049" s="24"/>
      <c r="P1049" s="24"/>
      <c r="Q1049" s="24"/>
      <c r="R1049" s="24"/>
    </row>
    <row r="1050" spans="13:18" x14ac:dyDescent="0.15">
      <c r="M1050" s="24"/>
      <c r="N1050" s="24"/>
      <c r="O1050" s="24"/>
      <c r="P1050" s="24"/>
      <c r="Q1050" s="24"/>
      <c r="R1050" s="24"/>
    </row>
    <row r="1051" spans="13:18" x14ac:dyDescent="0.15">
      <c r="M1051" s="24"/>
      <c r="N1051" s="24"/>
      <c r="O1051" s="24"/>
      <c r="P1051" s="24"/>
      <c r="Q1051" s="24"/>
      <c r="R1051" s="24"/>
    </row>
    <row r="1052" spans="13:18" x14ac:dyDescent="0.15">
      <c r="M1052" s="24"/>
      <c r="N1052" s="24"/>
      <c r="O1052" s="24"/>
      <c r="P1052" s="24"/>
      <c r="Q1052" s="24"/>
      <c r="R1052" s="24"/>
    </row>
    <row r="1053" spans="13:18" x14ac:dyDescent="0.15">
      <c r="M1053" s="24"/>
      <c r="N1053" s="24"/>
      <c r="O1053" s="24"/>
      <c r="P1053" s="24"/>
      <c r="Q1053" s="24"/>
      <c r="R1053" s="24"/>
    </row>
    <row r="1054" spans="13:18" x14ac:dyDescent="0.15">
      <c r="M1054" s="24"/>
      <c r="N1054" s="24"/>
      <c r="O1054" s="24"/>
      <c r="P1054" s="24"/>
      <c r="Q1054" s="24"/>
      <c r="R1054" s="24"/>
    </row>
    <row r="1055" spans="13:18" x14ac:dyDescent="0.15">
      <c r="M1055" s="24"/>
      <c r="N1055" s="24"/>
      <c r="O1055" s="24"/>
      <c r="P1055" s="24"/>
      <c r="Q1055" s="24"/>
      <c r="R1055" s="24"/>
    </row>
    <row r="1056" spans="13:18" x14ac:dyDescent="0.15">
      <c r="M1056" s="24"/>
      <c r="N1056" s="24"/>
      <c r="O1056" s="24"/>
      <c r="P1056" s="24"/>
      <c r="Q1056" s="24"/>
      <c r="R1056" s="24"/>
    </row>
    <row r="1057" spans="13:18" x14ac:dyDescent="0.15">
      <c r="M1057" s="24"/>
      <c r="N1057" s="24"/>
      <c r="O1057" s="24"/>
      <c r="P1057" s="24"/>
      <c r="Q1057" s="24"/>
      <c r="R1057" s="24"/>
    </row>
    <row r="1058" spans="13:18" x14ac:dyDescent="0.15">
      <c r="M1058" s="24"/>
      <c r="N1058" s="24"/>
      <c r="O1058" s="24"/>
      <c r="P1058" s="24"/>
      <c r="Q1058" s="24"/>
      <c r="R1058" s="24"/>
    </row>
    <row r="1059" spans="13:18" x14ac:dyDescent="0.15">
      <c r="M1059" s="24"/>
      <c r="N1059" s="24"/>
      <c r="O1059" s="24"/>
      <c r="P1059" s="24"/>
      <c r="Q1059" s="24"/>
      <c r="R1059" s="24"/>
    </row>
    <row r="1060" spans="13:18" x14ac:dyDescent="0.15">
      <c r="M1060" s="24"/>
      <c r="N1060" s="24"/>
      <c r="O1060" s="24"/>
      <c r="P1060" s="24"/>
      <c r="Q1060" s="24"/>
      <c r="R1060" s="24"/>
    </row>
    <row r="1061" spans="13:18" x14ac:dyDescent="0.15">
      <c r="M1061" s="24"/>
      <c r="N1061" s="24"/>
      <c r="O1061" s="24"/>
      <c r="P1061" s="24"/>
      <c r="Q1061" s="24"/>
      <c r="R1061" s="24"/>
    </row>
    <row r="1062" spans="13:18" x14ac:dyDescent="0.15">
      <c r="M1062" s="24"/>
      <c r="N1062" s="24"/>
      <c r="O1062" s="24"/>
      <c r="P1062" s="24"/>
      <c r="Q1062" s="24"/>
      <c r="R1062" s="24"/>
    </row>
    <row r="1063" spans="13:18" x14ac:dyDescent="0.15">
      <c r="M1063" s="24"/>
      <c r="N1063" s="24"/>
      <c r="O1063" s="24"/>
      <c r="P1063" s="24"/>
      <c r="Q1063" s="24"/>
      <c r="R1063" s="24"/>
    </row>
    <row r="1064" spans="13:18" x14ac:dyDescent="0.15">
      <c r="M1064" s="24"/>
      <c r="N1064" s="24"/>
      <c r="O1064" s="24"/>
      <c r="P1064" s="24"/>
      <c r="Q1064" s="24"/>
      <c r="R1064" s="24"/>
    </row>
    <row r="1065" spans="13:18" x14ac:dyDescent="0.15">
      <c r="M1065" s="24"/>
      <c r="N1065" s="24"/>
      <c r="O1065" s="24"/>
      <c r="P1065" s="24"/>
      <c r="Q1065" s="24"/>
      <c r="R1065" s="24"/>
    </row>
    <row r="1066" spans="13:18" x14ac:dyDescent="0.15">
      <c r="M1066" s="24"/>
      <c r="N1066" s="24"/>
      <c r="O1066" s="24"/>
      <c r="P1066" s="24"/>
      <c r="Q1066" s="24"/>
      <c r="R1066" s="24"/>
    </row>
    <row r="1067" spans="13:18" x14ac:dyDescent="0.15">
      <c r="M1067" s="24"/>
      <c r="N1067" s="24"/>
      <c r="O1067" s="24"/>
      <c r="P1067" s="24"/>
      <c r="Q1067" s="24"/>
      <c r="R1067" s="24"/>
    </row>
    <row r="1068" spans="13:18" x14ac:dyDescent="0.15">
      <c r="M1068" s="24"/>
      <c r="N1068" s="24"/>
      <c r="O1068" s="24"/>
      <c r="P1068" s="24"/>
      <c r="Q1068" s="24"/>
      <c r="R1068" s="24"/>
    </row>
    <row r="1069" spans="13:18" x14ac:dyDescent="0.15">
      <c r="M1069" s="24"/>
      <c r="N1069" s="24"/>
      <c r="O1069" s="24"/>
      <c r="P1069" s="24"/>
      <c r="Q1069" s="24"/>
      <c r="R1069" s="24"/>
    </row>
    <row r="1070" spans="13:18" x14ac:dyDescent="0.15">
      <c r="M1070" s="24"/>
      <c r="N1070" s="24"/>
      <c r="O1070" s="24"/>
      <c r="P1070" s="24"/>
      <c r="Q1070" s="24"/>
      <c r="R1070" s="24"/>
    </row>
    <row r="1071" spans="13:18" x14ac:dyDescent="0.15">
      <c r="M1071" s="24"/>
      <c r="N1071" s="24"/>
      <c r="O1071" s="24"/>
      <c r="P1071" s="24"/>
      <c r="Q1071" s="24"/>
      <c r="R1071" s="24"/>
    </row>
    <row r="1072" spans="13:18" x14ac:dyDescent="0.15">
      <c r="M1072" s="24"/>
      <c r="N1072" s="24"/>
      <c r="O1072" s="24"/>
      <c r="P1072" s="24"/>
      <c r="Q1072" s="24"/>
      <c r="R1072" s="24"/>
    </row>
    <row r="1073" spans="13:18" x14ac:dyDescent="0.15">
      <c r="M1073" s="24"/>
      <c r="N1073" s="24"/>
      <c r="O1073" s="24"/>
      <c r="P1073" s="24"/>
      <c r="Q1073" s="24"/>
      <c r="R1073" s="24"/>
    </row>
    <row r="1074" spans="13:18" x14ac:dyDescent="0.15">
      <c r="M1074" s="24"/>
      <c r="N1074" s="24"/>
      <c r="O1074" s="24"/>
      <c r="P1074" s="24"/>
      <c r="Q1074" s="24"/>
      <c r="R1074" s="24"/>
    </row>
    <row r="1075" spans="13:18" x14ac:dyDescent="0.15">
      <c r="M1075" s="24"/>
      <c r="N1075" s="24"/>
      <c r="O1075" s="24"/>
      <c r="P1075" s="24"/>
      <c r="Q1075" s="24"/>
      <c r="R1075" s="24"/>
    </row>
    <row r="1076" spans="13:18" x14ac:dyDescent="0.15">
      <c r="M1076" s="24"/>
      <c r="N1076" s="24"/>
      <c r="O1076" s="24"/>
      <c r="P1076" s="24"/>
      <c r="Q1076" s="24"/>
      <c r="R1076" s="24"/>
    </row>
    <row r="1077" spans="13:18" x14ac:dyDescent="0.15">
      <c r="M1077" s="24"/>
      <c r="N1077" s="24"/>
      <c r="O1077" s="24"/>
      <c r="P1077" s="24"/>
      <c r="Q1077" s="24"/>
      <c r="R1077" s="24"/>
    </row>
    <row r="1078" spans="13:18" x14ac:dyDescent="0.15">
      <c r="M1078" s="24"/>
      <c r="N1078" s="24"/>
      <c r="O1078" s="24"/>
      <c r="P1078" s="24"/>
      <c r="Q1078" s="24"/>
      <c r="R1078" s="24"/>
    </row>
    <row r="1079" spans="13:18" x14ac:dyDescent="0.15">
      <c r="M1079" s="24"/>
      <c r="N1079" s="24"/>
      <c r="O1079" s="24"/>
      <c r="P1079" s="24"/>
      <c r="Q1079" s="24"/>
      <c r="R1079" s="24"/>
    </row>
    <row r="1080" spans="13:18" x14ac:dyDescent="0.15">
      <c r="M1080" s="24"/>
      <c r="N1080" s="24"/>
      <c r="O1080" s="24"/>
      <c r="P1080" s="24"/>
      <c r="Q1080" s="24"/>
      <c r="R1080" s="24"/>
    </row>
    <row r="1081" spans="13:18" x14ac:dyDescent="0.15">
      <c r="M1081" s="24"/>
      <c r="N1081" s="24"/>
      <c r="O1081" s="24"/>
      <c r="P1081" s="24"/>
      <c r="Q1081" s="24"/>
      <c r="R1081" s="24"/>
    </row>
    <row r="1082" spans="13:18" x14ac:dyDescent="0.15">
      <c r="M1082" s="24"/>
      <c r="N1082" s="24"/>
      <c r="O1082" s="24"/>
      <c r="P1082" s="24"/>
      <c r="Q1082" s="24"/>
      <c r="R1082" s="24"/>
    </row>
    <row r="1083" spans="13:18" x14ac:dyDescent="0.15">
      <c r="M1083" s="24"/>
      <c r="N1083" s="24"/>
      <c r="O1083" s="24"/>
      <c r="P1083" s="24"/>
      <c r="Q1083" s="24"/>
      <c r="R1083" s="24"/>
    </row>
    <row r="1084" spans="13:18" x14ac:dyDescent="0.15">
      <c r="M1084" s="24"/>
      <c r="N1084" s="24"/>
      <c r="O1084" s="24"/>
      <c r="P1084" s="24"/>
      <c r="Q1084" s="24"/>
      <c r="R1084" s="24"/>
    </row>
    <row r="1085" spans="13:18" x14ac:dyDescent="0.15">
      <c r="M1085" s="24"/>
      <c r="N1085" s="24"/>
      <c r="O1085" s="24"/>
      <c r="P1085" s="24"/>
      <c r="Q1085" s="24"/>
      <c r="R1085" s="24"/>
    </row>
    <row r="1086" spans="13:18" x14ac:dyDescent="0.15">
      <c r="M1086" s="24"/>
      <c r="N1086" s="24"/>
      <c r="O1086" s="24"/>
      <c r="P1086" s="24"/>
      <c r="Q1086" s="24"/>
      <c r="R1086" s="24"/>
    </row>
    <row r="1087" spans="13:18" x14ac:dyDescent="0.15">
      <c r="M1087" s="24"/>
      <c r="N1087" s="24"/>
      <c r="O1087" s="24"/>
      <c r="P1087" s="24"/>
      <c r="Q1087" s="24"/>
      <c r="R1087" s="24"/>
    </row>
    <row r="1088" spans="13:18" x14ac:dyDescent="0.15">
      <c r="M1088" s="24"/>
      <c r="N1088" s="24"/>
      <c r="O1088" s="24"/>
      <c r="P1088" s="24"/>
      <c r="Q1088" s="24"/>
      <c r="R1088" s="24"/>
    </row>
    <row r="1089" spans="13:18" x14ac:dyDescent="0.15">
      <c r="M1089" s="24"/>
      <c r="N1089" s="24"/>
      <c r="O1089" s="24"/>
      <c r="P1089" s="24"/>
      <c r="Q1089" s="24"/>
      <c r="R1089" s="24"/>
    </row>
    <row r="1090" spans="13:18" x14ac:dyDescent="0.15">
      <c r="M1090" s="24"/>
      <c r="N1090" s="24"/>
      <c r="O1090" s="24"/>
      <c r="P1090" s="24"/>
      <c r="Q1090" s="24"/>
      <c r="R1090" s="24"/>
    </row>
    <row r="1091" spans="13:18" x14ac:dyDescent="0.15">
      <c r="M1091" s="24"/>
      <c r="N1091" s="24"/>
      <c r="O1091" s="24"/>
      <c r="P1091" s="24"/>
      <c r="Q1091" s="24"/>
      <c r="R1091" s="24"/>
    </row>
    <row r="1092" spans="13:18" x14ac:dyDescent="0.15">
      <c r="M1092" s="24"/>
      <c r="N1092" s="24"/>
      <c r="O1092" s="24"/>
      <c r="P1092" s="24"/>
      <c r="Q1092" s="24"/>
      <c r="R1092" s="24"/>
    </row>
    <row r="1093" spans="13:18" x14ac:dyDescent="0.15">
      <c r="M1093" s="24"/>
      <c r="N1093" s="24"/>
      <c r="O1093" s="24"/>
      <c r="P1093" s="24"/>
      <c r="Q1093" s="24"/>
      <c r="R1093" s="24"/>
    </row>
    <row r="1094" spans="13:18" x14ac:dyDescent="0.15">
      <c r="M1094" s="24"/>
      <c r="N1094" s="24"/>
      <c r="O1094" s="24"/>
      <c r="P1094" s="24"/>
      <c r="Q1094" s="24"/>
      <c r="R1094" s="24"/>
    </row>
    <row r="1095" spans="13:18" x14ac:dyDescent="0.15">
      <c r="M1095" s="24"/>
      <c r="N1095" s="24"/>
      <c r="O1095" s="24"/>
      <c r="P1095" s="24"/>
      <c r="Q1095" s="24"/>
      <c r="R1095" s="24"/>
    </row>
    <row r="1096" spans="13:18" x14ac:dyDescent="0.15">
      <c r="M1096" s="24"/>
      <c r="N1096" s="24"/>
      <c r="O1096" s="24"/>
      <c r="P1096" s="24"/>
      <c r="Q1096" s="24"/>
      <c r="R1096" s="24"/>
    </row>
    <row r="1097" spans="13:18" x14ac:dyDescent="0.15">
      <c r="M1097" s="24"/>
      <c r="N1097" s="24"/>
      <c r="O1097" s="24"/>
      <c r="P1097" s="24"/>
      <c r="Q1097" s="24"/>
      <c r="R1097" s="24"/>
    </row>
    <row r="1098" spans="13:18" x14ac:dyDescent="0.15">
      <c r="M1098" s="24"/>
      <c r="N1098" s="24"/>
      <c r="O1098" s="24"/>
      <c r="P1098" s="24"/>
      <c r="Q1098" s="24"/>
      <c r="R1098" s="24"/>
    </row>
    <row r="1099" spans="13:18" x14ac:dyDescent="0.15">
      <c r="M1099" s="24"/>
      <c r="N1099" s="24"/>
      <c r="O1099" s="24"/>
      <c r="P1099" s="24"/>
      <c r="Q1099" s="24"/>
      <c r="R1099" s="24"/>
    </row>
    <row r="1100" spans="13:18" x14ac:dyDescent="0.15">
      <c r="M1100" s="24"/>
      <c r="N1100" s="24"/>
      <c r="O1100" s="24"/>
      <c r="P1100" s="24"/>
      <c r="Q1100" s="24"/>
      <c r="R1100" s="24"/>
    </row>
    <row r="1101" spans="13:18" x14ac:dyDescent="0.15">
      <c r="M1101" s="24"/>
      <c r="N1101" s="24"/>
      <c r="O1101" s="24"/>
      <c r="P1101" s="24"/>
      <c r="Q1101" s="24"/>
      <c r="R1101" s="24"/>
    </row>
    <row r="1102" spans="13:18" x14ac:dyDescent="0.15">
      <c r="M1102" s="24"/>
      <c r="N1102" s="24"/>
      <c r="O1102" s="24"/>
      <c r="P1102" s="24"/>
      <c r="Q1102" s="24"/>
      <c r="R1102" s="24"/>
    </row>
    <row r="1103" spans="13:18" x14ac:dyDescent="0.15">
      <c r="M1103" s="24"/>
      <c r="N1103" s="24"/>
      <c r="O1103" s="24"/>
      <c r="P1103" s="24"/>
      <c r="Q1103" s="24"/>
      <c r="R1103" s="24"/>
    </row>
    <row r="1104" spans="13:18" x14ac:dyDescent="0.15">
      <c r="M1104" s="24"/>
      <c r="N1104" s="24"/>
      <c r="O1104" s="24"/>
      <c r="P1104" s="24"/>
      <c r="Q1104" s="24"/>
      <c r="R1104" s="24"/>
    </row>
    <row r="1105" spans="13:18" x14ac:dyDescent="0.15">
      <c r="M1105" s="24"/>
      <c r="N1105" s="24"/>
      <c r="O1105" s="24"/>
      <c r="P1105" s="24"/>
      <c r="Q1105" s="24"/>
      <c r="R1105" s="24"/>
    </row>
    <row r="1106" spans="13:18" x14ac:dyDescent="0.15">
      <c r="M1106" s="24"/>
      <c r="N1106" s="24"/>
      <c r="O1106" s="24"/>
      <c r="P1106" s="24"/>
      <c r="Q1106" s="24"/>
      <c r="R1106" s="24"/>
    </row>
    <row r="1107" spans="13:18" x14ac:dyDescent="0.15">
      <c r="M1107" s="24"/>
      <c r="N1107" s="24"/>
      <c r="O1107" s="24"/>
      <c r="P1107" s="24"/>
      <c r="Q1107" s="24"/>
      <c r="R1107" s="24"/>
    </row>
    <row r="1108" spans="13:18" x14ac:dyDescent="0.15">
      <c r="M1108" s="24"/>
      <c r="N1108" s="24"/>
      <c r="O1108" s="24"/>
      <c r="P1108" s="24"/>
      <c r="Q1108" s="24"/>
      <c r="R1108" s="24"/>
    </row>
    <row r="1109" spans="13:18" x14ac:dyDescent="0.15">
      <c r="M1109" s="24"/>
      <c r="N1109" s="24"/>
      <c r="O1109" s="24"/>
      <c r="P1109" s="24"/>
      <c r="Q1109" s="24"/>
      <c r="R1109" s="24"/>
    </row>
    <row r="1110" spans="13:18" x14ac:dyDescent="0.15">
      <c r="M1110" s="24"/>
      <c r="N1110" s="24"/>
      <c r="O1110" s="24"/>
      <c r="P1110" s="24"/>
      <c r="Q1110" s="24"/>
      <c r="R1110" s="24"/>
    </row>
    <row r="1111" spans="13:18" x14ac:dyDescent="0.15">
      <c r="M1111" s="24"/>
      <c r="N1111" s="24"/>
      <c r="O1111" s="24"/>
      <c r="P1111" s="24"/>
      <c r="Q1111" s="24"/>
      <c r="R1111" s="24"/>
    </row>
    <row r="1112" spans="13:18" x14ac:dyDescent="0.15">
      <c r="M1112" s="24"/>
      <c r="N1112" s="24"/>
      <c r="O1112" s="24"/>
      <c r="P1112" s="24"/>
      <c r="Q1112" s="24"/>
      <c r="R1112" s="24"/>
    </row>
    <row r="1113" spans="13:18" x14ac:dyDescent="0.15">
      <c r="M1113" s="24"/>
      <c r="N1113" s="24"/>
      <c r="O1113" s="24"/>
      <c r="P1113" s="24"/>
      <c r="Q1113" s="24"/>
      <c r="R1113" s="24"/>
    </row>
    <row r="1114" spans="13:18" x14ac:dyDescent="0.15">
      <c r="M1114" s="24"/>
      <c r="N1114" s="24"/>
      <c r="O1114" s="24"/>
      <c r="P1114" s="24"/>
      <c r="Q1114" s="24"/>
      <c r="R1114" s="24"/>
    </row>
    <row r="1115" spans="13:18" x14ac:dyDescent="0.15">
      <c r="M1115" s="24"/>
      <c r="N1115" s="24"/>
      <c r="O1115" s="24"/>
      <c r="P1115" s="24"/>
      <c r="Q1115" s="24"/>
      <c r="R1115" s="24"/>
    </row>
    <row r="1116" spans="13:18" x14ac:dyDescent="0.15">
      <c r="M1116" s="24"/>
      <c r="N1116" s="24"/>
      <c r="O1116" s="24"/>
      <c r="P1116" s="24"/>
      <c r="Q1116" s="24"/>
      <c r="R1116" s="24"/>
    </row>
    <row r="1117" spans="13:18" x14ac:dyDescent="0.15">
      <c r="M1117" s="24"/>
      <c r="N1117" s="24"/>
      <c r="O1117" s="24"/>
      <c r="P1117" s="24"/>
      <c r="Q1117" s="24"/>
      <c r="R1117" s="24"/>
    </row>
    <row r="1118" spans="13:18" x14ac:dyDescent="0.15">
      <c r="M1118" s="24"/>
      <c r="N1118" s="24"/>
      <c r="O1118" s="24"/>
      <c r="P1118" s="24"/>
      <c r="Q1118" s="24"/>
      <c r="R1118" s="24"/>
    </row>
    <row r="1119" spans="13:18" x14ac:dyDescent="0.15">
      <c r="M1119" s="24"/>
      <c r="N1119" s="24"/>
      <c r="O1119" s="24"/>
      <c r="P1119" s="24"/>
      <c r="Q1119" s="24"/>
      <c r="R1119" s="24"/>
    </row>
    <row r="1120" spans="13:18" x14ac:dyDescent="0.15">
      <c r="M1120" s="24"/>
      <c r="N1120" s="24"/>
      <c r="O1120" s="24"/>
      <c r="P1120" s="24"/>
      <c r="Q1120" s="24"/>
      <c r="R1120" s="24"/>
    </row>
    <row r="1121" spans="13:18" x14ac:dyDescent="0.15">
      <c r="M1121" s="24"/>
      <c r="N1121" s="24"/>
      <c r="O1121" s="24"/>
      <c r="P1121" s="24"/>
      <c r="Q1121" s="24"/>
      <c r="R1121" s="24"/>
    </row>
    <row r="1122" spans="13:18" x14ac:dyDescent="0.15">
      <c r="M1122" s="24"/>
      <c r="N1122" s="24"/>
      <c r="O1122" s="24"/>
      <c r="P1122" s="24"/>
      <c r="Q1122" s="24"/>
      <c r="R1122" s="24"/>
    </row>
    <row r="1123" spans="13:18" x14ac:dyDescent="0.15">
      <c r="M1123" s="24"/>
      <c r="N1123" s="24"/>
      <c r="O1123" s="24"/>
      <c r="P1123" s="24"/>
      <c r="Q1123" s="24"/>
      <c r="R1123" s="24"/>
    </row>
    <row r="1124" spans="13:18" x14ac:dyDescent="0.15">
      <c r="M1124" s="24"/>
      <c r="N1124" s="24"/>
      <c r="O1124" s="24"/>
      <c r="P1124" s="24"/>
      <c r="Q1124" s="24"/>
      <c r="R1124" s="24"/>
    </row>
    <row r="1125" spans="13:18" x14ac:dyDescent="0.15">
      <c r="M1125" s="24"/>
      <c r="N1125" s="24"/>
      <c r="O1125" s="24"/>
      <c r="P1125" s="24"/>
      <c r="Q1125" s="24"/>
      <c r="R1125" s="24"/>
    </row>
    <row r="1126" spans="13:18" x14ac:dyDescent="0.15">
      <c r="M1126" s="24"/>
      <c r="N1126" s="24"/>
      <c r="O1126" s="24"/>
      <c r="P1126" s="24"/>
      <c r="Q1126" s="24"/>
      <c r="R1126" s="24"/>
    </row>
    <row r="1127" spans="13:18" x14ac:dyDescent="0.15">
      <c r="M1127" s="24"/>
      <c r="N1127" s="24"/>
      <c r="O1127" s="24"/>
      <c r="P1127" s="24"/>
      <c r="Q1127" s="24"/>
      <c r="R1127" s="24"/>
    </row>
    <row r="1128" spans="13:18" x14ac:dyDescent="0.15">
      <c r="M1128" s="24"/>
      <c r="N1128" s="24"/>
      <c r="O1128" s="24"/>
      <c r="P1128" s="24"/>
      <c r="Q1128" s="24"/>
      <c r="R1128" s="24"/>
    </row>
    <row r="1129" spans="13:18" x14ac:dyDescent="0.15">
      <c r="M1129" s="24"/>
      <c r="N1129" s="24"/>
      <c r="O1129" s="24"/>
      <c r="P1129" s="24"/>
      <c r="Q1129" s="24"/>
      <c r="R1129" s="24"/>
    </row>
    <row r="1130" spans="13:18" x14ac:dyDescent="0.15">
      <c r="M1130" s="24"/>
      <c r="N1130" s="24"/>
      <c r="O1130" s="24"/>
      <c r="P1130" s="24"/>
      <c r="Q1130" s="24"/>
      <c r="R1130" s="24"/>
    </row>
    <row r="1131" spans="13:18" x14ac:dyDescent="0.15">
      <c r="M1131" s="24"/>
      <c r="N1131" s="24"/>
      <c r="O1131" s="24"/>
      <c r="P1131" s="24"/>
      <c r="Q1131" s="24"/>
      <c r="R1131" s="24"/>
    </row>
    <row r="1132" spans="13:18" x14ac:dyDescent="0.15">
      <c r="M1132" s="24"/>
      <c r="N1132" s="24"/>
      <c r="O1132" s="24"/>
      <c r="P1132" s="24"/>
      <c r="Q1132" s="24"/>
      <c r="R1132" s="24"/>
    </row>
    <row r="1133" spans="13:18" x14ac:dyDescent="0.15">
      <c r="M1133" s="24"/>
      <c r="N1133" s="24"/>
      <c r="O1133" s="24"/>
      <c r="P1133" s="24"/>
      <c r="Q1133" s="24"/>
      <c r="R1133" s="24"/>
    </row>
    <row r="1134" spans="13:18" x14ac:dyDescent="0.15">
      <c r="M1134" s="24"/>
      <c r="N1134" s="24"/>
      <c r="O1134" s="24"/>
      <c r="P1134" s="24"/>
      <c r="Q1134" s="24"/>
      <c r="R1134" s="24"/>
    </row>
    <row r="1135" spans="13:18" x14ac:dyDescent="0.15">
      <c r="M1135" s="24"/>
      <c r="N1135" s="24"/>
      <c r="O1135" s="24"/>
      <c r="P1135" s="24"/>
      <c r="Q1135" s="24"/>
      <c r="R1135" s="24"/>
    </row>
    <row r="1136" spans="13:18" x14ac:dyDescent="0.15">
      <c r="M1136" s="24"/>
      <c r="N1136" s="24"/>
      <c r="O1136" s="24"/>
      <c r="P1136" s="24"/>
      <c r="Q1136" s="24"/>
      <c r="R1136" s="24"/>
    </row>
    <row r="1137" spans="13:18" x14ac:dyDescent="0.15">
      <c r="M1137" s="24"/>
      <c r="N1137" s="24"/>
      <c r="O1137" s="24"/>
      <c r="P1137" s="24"/>
      <c r="Q1137" s="24"/>
      <c r="R1137" s="24"/>
    </row>
    <row r="1138" spans="13:18" x14ac:dyDescent="0.15">
      <c r="M1138" s="24"/>
      <c r="N1138" s="24"/>
      <c r="O1138" s="24"/>
      <c r="P1138" s="24"/>
      <c r="Q1138" s="24"/>
      <c r="R1138" s="24"/>
    </row>
    <row r="1139" spans="13:18" x14ac:dyDescent="0.15">
      <c r="M1139" s="24"/>
      <c r="N1139" s="24"/>
      <c r="O1139" s="24"/>
      <c r="P1139" s="24"/>
      <c r="Q1139" s="24"/>
      <c r="R1139" s="24"/>
    </row>
    <row r="1140" spans="13:18" x14ac:dyDescent="0.15">
      <c r="M1140" s="24"/>
      <c r="N1140" s="24"/>
      <c r="O1140" s="24"/>
      <c r="P1140" s="24"/>
      <c r="Q1140" s="24"/>
      <c r="R1140" s="24"/>
    </row>
    <row r="1141" spans="13:18" x14ac:dyDescent="0.15">
      <c r="M1141" s="24"/>
      <c r="N1141" s="24"/>
      <c r="O1141" s="24"/>
      <c r="P1141" s="24"/>
      <c r="Q1141" s="24"/>
      <c r="R1141" s="24"/>
    </row>
    <row r="1142" spans="13:18" x14ac:dyDescent="0.15">
      <c r="M1142" s="24"/>
      <c r="N1142" s="24"/>
      <c r="O1142" s="24"/>
      <c r="P1142" s="24"/>
      <c r="Q1142" s="24"/>
      <c r="R1142" s="24"/>
    </row>
    <row r="1143" spans="13:18" x14ac:dyDescent="0.15">
      <c r="M1143" s="24"/>
      <c r="N1143" s="24"/>
      <c r="O1143" s="24"/>
      <c r="P1143" s="24"/>
      <c r="Q1143" s="24"/>
      <c r="R1143" s="24"/>
    </row>
    <row r="1144" spans="13:18" x14ac:dyDescent="0.15">
      <c r="M1144" s="24"/>
      <c r="N1144" s="24"/>
      <c r="O1144" s="24"/>
      <c r="P1144" s="24"/>
      <c r="Q1144" s="24"/>
      <c r="R1144" s="24"/>
    </row>
    <row r="1145" spans="13:18" x14ac:dyDescent="0.15">
      <c r="M1145" s="24"/>
      <c r="N1145" s="24"/>
      <c r="O1145" s="24"/>
      <c r="P1145" s="24"/>
      <c r="Q1145" s="24"/>
      <c r="R1145" s="24"/>
    </row>
    <row r="1146" spans="13:18" x14ac:dyDescent="0.15">
      <c r="M1146" s="24"/>
      <c r="N1146" s="24"/>
      <c r="O1146" s="24"/>
      <c r="P1146" s="24"/>
      <c r="Q1146" s="24"/>
      <c r="R1146" s="24"/>
    </row>
    <row r="1147" spans="13:18" x14ac:dyDescent="0.15">
      <c r="M1147" s="24"/>
      <c r="N1147" s="24"/>
      <c r="O1147" s="24"/>
      <c r="P1147" s="24"/>
      <c r="Q1147" s="24"/>
      <c r="R1147" s="24"/>
    </row>
    <row r="1148" spans="13:18" x14ac:dyDescent="0.15">
      <c r="M1148" s="24"/>
      <c r="N1148" s="24"/>
      <c r="O1148" s="24"/>
      <c r="P1148" s="24"/>
      <c r="Q1148" s="24"/>
      <c r="R1148" s="24"/>
    </row>
    <row r="1149" spans="13:18" x14ac:dyDescent="0.15">
      <c r="M1149" s="24"/>
      <c r="N1149" s="24"/>
      <c r="O1149" s="24"/>
      <c r="P1149" s="24"/>
      <c r="Q1149" s="24"/>
      <c r="R1149" s="24"/>
    </row>
    <row r="1150" spans="13:18" x14ac:dyDescent="0.15">
      <c r="M1150" s="24"/>
      <c r="N1150" s="24"/>
      <c r="O1150" s="24"/>
      <c r="P1150" s="24"/>
      <c r="Q1150" s="24"/>
      <c r="R1150" s="24"/>
    </row>
    <row r="1151" spans="13:18" x14ac:dyDescent="0.15">
      <c r="M1151" s="24"/>
      <c r="N1151" s="24"/>
      <c r="O1151" s="24"/>
      <c r="P1151" s="24"/>
      <c r="Q1151" s="24"/>
      <c r="R1151" s="24"/>
    </row>
    <row r="1152" spans="13:18" x14ac:dyDescent="0.15">
      <c r="M1152" s="24"/>
      <c r="N1152" s="24"/>
      <c r="O1152" s="24"/>
      <c r="P1152" s="24"/>
      <c r="Q1152" s="24"/>
      <c r="R1152" s="24"/>
    </row>
    <row r="1153" spans="13:18" x14ac:dyDescent="0.15">
      <c r="M1153" s="24"/>
      <c r="N1153" s="24"/>
      <c r="O1153" s="24"/>
      <c r="P1153" s="24"/>
      <c r="Q1153" s="24"/>
      <c r="R1153" s="24"/>
    </row>
    <row r="1154" spans="13:18" x14ac:dyDescent="0.15">
      <c r="M1154" s="24"/>
      <c r="N1154" s="24"/>
      <c r="O1154" s="24"/>
      <c r="P1154" s="24"/>
      <c r="Q1154" s="24"/>
      <c r="R1154" s="24"/>
    </row>
    <row r="1155" spans="13:18" x14ac:dyDescent="0.15">
      <c r="M1155" s="24"/>
      <c r="N1155" s="24"/>
      <c r="O1155" s="24"/>
      <c r="P1155" s="24"/>
      <c r="Q1155" s="24"/>
      <c r="R1155" s="24"/>
    </row>
    <row r="1156" spans="13:18" x14ac:dyDescent="0.15">
      <c r="M1156" s="24"/>
      <c r="N1156" s="24"/>
      <c r="O1156" s="24"/>
      <c r="P1156" s="24"/>
      <c r="Q1156" s="24"/>
      <c r="R1156" s="24"/>
    </row>
    <row r="1157" spans="13:18" x14ac:dyDescent="0.15">
      <c r="M1157" s="24"/>
      <c r="N1157" s="24"/>
      <c r="O1157" s="24"/>
      <c r="P1157" s="24"/>
      <c r="Q1157" s="24"/>
      <c r="R1157" s="24"/>
    </row>
    <row r="1158" spans="13:18" x14ac:dyDescent="0.15">
      <c r="M1158" s="24"/>
      <c r="N1158" s="24"/>
      <c r="O1158" s="24"/>
      <c r="P1158" s="24"/>
      <c r="Q1158" s="24"/>
      <c r="R1158" s="24"/>
    </row>
    <row r="1159" spans="13:18" x14ac:dyDescent="0.15">
      <c r="M1159" s="24"/>
      <c r="N1159" s="24"/>
      <c r="O1159" s="24"/>
      <c r="P1159" s="24"/>
      <c r="Q1159" s="24"/>
      <c r="R1159" s="24"/>
    </row>
    <row r="1160" spans="13:18" x14ac:dyDescent="0.15">
      <c r="M1160" s="24"/>
      <c r="N1160" s="24"/>
      <c r="O1160" s="24"/>
      <c r="P1160" s="24"/>
      <c r="Q1160" s="24"/>
      <c r="R1160" s="24"/>
    </row>
    <row r="1161" spans="13:18" x14ac:dyDescent="0.15">
      <c r="M1161" s="24"/>
      <c r="N1161" s="24"/>
      <c r="O1161" s="24"/>
      <c r="P1161" s="24"/>
      <c r="Q1161" s="24"/>
      <c r="R1161" s="24"/>
    </row>
    <row r="1162" spans="13:18" x14ac:dyDescent="0.15">
      <c r="M1162" s="24"/>
      <c r="N1162" s="24"/>
      <c r="O1162" s="24"/>
      <c r="P1162" s="24"/>
      <c r="Q1162" s="24"/>
      <c r="R1162" s="24"/>
    </row>
    <row r="1163" spans="13:18" x14ac:dyDescent="0.15">
      <c r="M1163" s="24"/>
      <c r="N1163" s="24"/>
      <c r="O1163" s="24"/>
      <c r="P1163" s="24"/>
      <c r="Q1163" s="24"/>
      <c r="R1163" s="24"/>
    </row>
    <row r="1164" spans="13:18" x14ac:dyDescent="0.15">
      <c r="M1164" s="24"/>
      <c r="N1164" s="24"/>
      <c r="O1164" s="24"/>
      <c r="P1164" s="24"/>
      <c r="Q1164" s="24"/>
      <c r="R1164" s="24"/>
    </row>
    <row r="1165" spans="13:18" x14ac:dyDescent="0.15">
      <c r="M1165" s="24"/>
      <c r="N1165" s="24"/>
      <c r="O1165" s="24"/>
      <c r="P1165" s="24"/>
      <c r="Q1165" s="24"/>
      <c r="R1165" s="24"/>
    </row>
    <row r="1166" spans="13:18" x14ac:dyDescent="0.15">
      <c r="M1166" s="24"/>
      <c r="N1166" s="24"/>
      <c r="O1166" s="24"/>
      <c r="P1166" s="24"/>
      <c r="Q1166" s="24"/>
      <c r="R1166" s="24"/>
    </row>
    <row r="1167" spans="13:18" x14ac:dyDescent="0.15">
      <c r="M1167" s="24"/>
      <c r="N1167" s="24"/>
      <c r="O1167" s="24"/>
      <c r="P1167" s="24"/>
      <c r="Q1167" s="24"/>
      <c r="R1167" s="24"/>
    </row>
    <row r="1168" spans="13:18" x14ac:dyDescent="0.15">
      <c r="M1168" s="24"/>
      <c r="N1168" s="24"/>
      <c r="O1168" s="24"/>
      <c r="P1168" s="24"/>
      <c r="Q1168" s="24"/>
      <c r="R1168" s="24"/>
    </row>
    <row r="1169" spans="13:18" x14ac:dyDescent="0.15">
      <c r="M1169" s="24"/>
      <c r="N1169" s="24"/>
      <c r="O1169" s="24"/>
      <c r="P1169" s="24"/>
      <c r="Q1169" s="24"/>
      <c r="R1169" s="24"/>
    </row>
    <row r="1170" spans="13:18" x14ac:dyDescent="0.15">
      <c r="M1170" s="24"/>
      <c r="N1170" s="24"/>
      <c r="O1170" s="24"/>
      <c r="P1170" s="24"/>
      <c r="Q1170" s="24"/>
      <c r="R1170" s="24"/>
    </row>
    <row r="1171" spans="13:18" x14ac:dyDescent="0.15">
      <c r="M1171" s="24"/>
      <c r="N1171" s="24"/>
      <c r="O1171" s="24"/>
      <c r="P1171" s="24"/>
      <c r="Q1171" s="24"/>
      <c r="R1171" s="24"/>
    </row>
    <row r="1172" spans="13:18" x14ac:dyDescent="0.15">
      <c r="M1172" s="24"/>
      <c r="N1172" s="24"/>
      <c r="O1172" s="24"/>
      <c r="P1172" s="24"/>
      <c r="Q1172" s="24"/>
      <c r="R1172" s="24"/>
    </row>
    <row r="1173" spans="13:18" x14ac:dyDescent="0.15">
      <c r="M1173" s="24"/>
      <c r="N1173" s="24"/>
      <c r="O1173" s="24"/>
      <c r="P1173" s="24"/>
      <c r="Q1173" s="24"/>
      <c r="R1173" s="24"/>
    </row>
    <row r="1174" spans="13:18" x14ac:dyDescent="0.15">
      <c r="M1174" s="24"/>
      <c r="N1174" s="24"/>
      <c r="O1174" s="24"/>
      <c r="P1174" s="24"/>
      <c r="Q1174" s="24"/>
      <c r="R1174" s="24"/>
    </row>
    <row r="1175" spans="13:18" x14ac:dyDescent="0.15">
      <c r="M1175" s="24"/>
      <c r="N1175" s="24"/>
      <c r="O1175" s="24"/>
      <c r="P1175" s="24"/>
      <c r="Q1175" s="24"/>
      <c r="R1175" s="24"/>
    </row>
    <row r="1176" spans="13:18" x14ac:dyDescent="0.15">
      <c r="M1176" s="24"/>
      <c r="N1176" s="24"/>
      <c r="O1176" s="24"/>
      <c r="P1176" s="24"/>
      <c r="Q1176" s="24"/>
      <c r="R1176" s="24"/>
    </row>
    <row r="1177" spans="13:18" x14ac:dyDescent="0.15">
      <c r="M1177" s="24"/>
      <c r="N1177" s="24"/>
      <c r="O1177" s="24"/>
      <c r="P1177" s="24"/>
      <c r="Q1177" s="24"/>
      <c r="R1177" s="24"/>
    </row>
    <row r="1178" spans="13:18" x14ac:dyDescent="0.15">
      <c r="M1178" s="24"/>
      <c r="N1178" s="24"/>
      <c r="O1178" s="24"/>
      <c r="P1178" s="24"/>
      <c r="Q1178" s="24"/>
      <c r="R1178" s="24"/>
    </row>
    <row r="1179" spans="13:18" x14ac:dyDescent="0.15">
      <c r="M1179" s="24"/>
      <c r="N1179" s="24"/>
      <c r="O1179" s="24"/>
      <c r="P1179" s="24"/>
      <c r="Q1179" s="24"/>
      <c r="R1179" s="24"/>
    </row>
    <row r="1180" spans="13:18" x14ac:dyDescent="0.15">
      <c r="M1180" s="24"/>
      <c r="N1180" s="24"/>
      <c r="O1180" s="24"/>
      <c r="P1180" s="24"/>
      <c r="Q1180" s="24"/>
      <c r="R1180" s="24"/>
    </row>
    <row r="1181" spans="13:18" x14ac:dyDescent="0.15">
      <c r="M1181" s="24"/>
      <c r="N1181" s="24"/>
      <c r="O1181" s="24"/>
      <c r="P1181" s="24"/>
      <c r="Q1181" s="24"/>
      <c r="R1181" s="24"/>
    </row>
    <row r="1182" spans="13:18" x14ac:dyDescent="0.15">
      <c r="M1182" s="24"/>
      <c r="N1182" s="24"/>
      <c r="O1182" s="24"/>
      <c r="P1182" s="24"/>
      <c r="Q1182" s="24"/>
      <c r="R1182" s="24"/>
    </row>
    <row r="1183" spans="13:18" x14ac:dyDescent="0.15">
      <c r="M1183" s="24"/>
      <c r="N1183" s="24"/>
      <c r="O1183" s="24"/>
      <c r="P1183" s="24"/>
      <c r="Q1183" s="24"/>
      <c r="R1183" s="24"/>
    </row>
    <row r="1184" spans="13:18" x14ac:dyDescent="0.15">
      <c r="M1184" s="24"/>
      <c r="N1184" s="24"/>
      <c r="O1184" s="24"/>
      <c r="P1184" s="24"/>
      <c r="Q1184" s="24"/>
      <c r="R1184" s="24"/>
    </row>
    <row r="1185" spans="13:18" x14ac:dyDescent="0.15">
      <c r="M1185" s="24"/>
      <c r="N1185" s="24"/>
      <c r="O1185" s="24"/>
      <c r="P1185" s="24"/>
      <c r="Q1185" s="24"/>
      <c r="R1185" s="24"/>
    </row>
    <row r="1186" spans="13:18" x14ac:dyDescent="0.15">
      <c r="M1186" s="24"/>
      <c r="N1186" s="24"/>
      <c r="O1186" s="24"/>
      <c r="P1186" s="24"/>
      <c r="Q1186" s="24"/>
      <c r="R1186" s="24"/>
    </row>
    <row r="1187" spans="13:18" x14ac:dyDescent="0.15">
      <c r="M1187" s="24"/>
      <c r="N1187" s="24"/>
      <c r="O1187" s="24"/>
      <c r="P1187" s="24"/>
      <c r="Q1187" s="24"/>
      <c r="R1187" s="24"/>
    </row>
    <row r="1188" spans="13:18" x14ac:dyDescent="0.15">
      <c r="M1188" s="24"/>
      <c r="N1188" s="24"/>
      <c r="O1188" s="24"/>
      <c r="P1188" s="24"/>
      <c r="Q1188" s="24"/>
      <c r="R1188" s="24"/>
    </row>
    <row r="1189" spans="13:18" x14ac:dyDescent="0.15">
      <c r="M1189" s="24"/>
      <c r="N1189" s="24"/>
      <c r="O1189" s="24"/>
      <c r="P1189" s="24"/>
      <c r="Q1189" s="24"/>
      <c r="R1189" s="24"/>
    </row>
    <row r="1190" spans="13:18" x14ac:dyDescent="0.15">
      <c r="M1190" s="24"/>
      <c r="N1190" s="24"/>
      <c r="O1190" s="24"/>
      <c r="P1190" s="24"/>
      <c r="Q1190" s="24"/>
      <c r="R1190" s="24"/>
    </row>
    <row r="1191" spans="13:18" x14ac:dyDescent="0.15">
      <c r="M1191" s="24"/>
      <c r="N1191" s="24"/>
      <c r="O1191" s="24"/>
      <c r="P1191" s="24"/>
      <c r="Q1191" s="24"/>
      <c r="R1191" s="24"/>
    </row>
    <row r="1192" spans="13:18" x14ac:dyDescent="0.15">
      <c r="M1192" s="24"/>
      <c r="N1192" s="24"/>
      <c r="O1192" s="24"/>
      <c r="P1192" s="24"/>
      <c r="Q1192" s="24"/>
      <c r="R1192" s="24"/>
    </row>
    <row r="1193" spans="13:18" x14ac:dyDescent="0.15">
      <c r="M1193" s="24"/>
      <c r="N1193" s="24"/>
      <c r="O1193" s="24"/>
      <c r="P1193" s="24"/>
      <c r="Q1193" s="24"/>
      <c r="R1193" s="24"/>
    </row>
    <row r="1194" spans="13:18" x14ac:dyDescent="0.15">
      <c r="M1194" s="24"/>
      <c r="N1194" s="24"/>
      <c r="O1194" s="24"/>
      <c r="P1194" s="24"/>
      <c r="Q1194" s="24"/>
      <c r="R1194" s="24"/>
    </row>
    <row r="1195" spans="13:18" x14ac:dyDescent="0.15">
      <c r="M1195" s="24"/>
      <c r="N1195" s="24"/>
      <c r="O1195" s="24"/>
      <c r="P1195" s="24"/>
      <c r="Q1195" s="24"/>
      <c r="R1195" s="24"/>
    </row>
    <row r="1196" spans="13:18" x14ac:dyDescent="0.15">
      <c r="M1196" s="24"/>
      <c r="N1196" s="24"/>
      <c r="O1196" s="24"/>
      <c r="P1196" s="24"/>
      <c r="Q1196" s="24"/>
      <c r="R1196" s="24"/>
    </row>
    <row r="1197" spans="13:18" x14ac:dyDescent="0.15">
      <c r="M1197" s="24"/>
      <c r="N1197" s="24"/>
      <c r="O1197" s="24"/>
      <c r="P1197" s="24"/>
      <c r="Q1197" s="24"/>
      <c r="R1197" s="24"/>
    </row>
    <row r="1198" spans="13:18" x14ac:dyDescent="0.15">
      <c r="M1198" s="24"/>
      <c r="N1198" s="24"/>
      <c r="O1198" s="24"/>
      <c r="P1198" s="24"/>
      <c r="Q1198" s="24"/>
      <c r="R1198" s="24"/>
    </row>
    <row r="1199" spans="13:18" x14ac:dyDescent="0.15">
      <c r="M1199" s="24"/>
      <c r="N1199" s="24"/>
      <c r="O1199" s="24"/>
      <c r="P1199" s="24"/>
      <c r="Q1199" s="24"/>
      <c r="R1199" s="24"/>
    </row>
    <row r="1200" spans="13:18" x14ac:dyDescent="0.15">
      <c r="M1200" s="24"/>
      <c r="N1200" s="24"/>
      <c r="O1200" s="24"/>
      <c r="P1200" s="24"/>
      <c r="Q1200" s="24"/>
      <c r="R1200" s="24"/>
    </row>
    <row r="1201" spans="13:18" x14ac:dyDescent="0.15">
      <c r="M1201" s="24"/>
      <c r="N1201" s="24"/>
      <c r="O1201" s="24"/>
      <c r="P1201" s="24"/>
      <c r="Q1201" s="24"/>
      <c r="R1201" s="24"/>
    </row>
    <row r="1202" spans="13:18" x14ac:dyDescent="0.15">
      <c r="M1202" s="24"/>
      <c r="N1202" s="24"/>
      <c r="O1202" s="24"/>
      <c r="P1202" s="24"/>
      <c r="Q1202" s="24"/>
      <c r="R1202" s="24"/>
    </row>
    <row r="1203" spans="13:18" x14ac:dyDescent="0.15">
      <c r="M1203" s="24"/>
      <c r="N1203" s="24"/>
      <c r="O1203" s="24"/>
      <c r="P1203" s="24"/>
      <c r="Q1203" s="24"/>
      <c r="R1203" s="24"/>
    </row>
    <row r="1204" spans="13:18" x14ac:dyDescent="0.15">
      <c r="M1204" s="24"/>
      <c r="N1204" s="24"/>
      <c r="O1204" s="24"/>
      <c r="P1204" s="24"/>
      <c r="Q1204" s="24"/>
      <c r="R1204" s="24"/>
    </row>
    <row r="1205" spans="13:18" x14ac:dyDescent="0.15">
      <c r="M1205" s="24"/>
      <c r="N1205" s="24"/>
      <c r="O1205" s="24"/>
      <c r="P1205" s="24"/>
      <c r="Q1205" s="24"/>
      <c r="R1205" s="24"/>
    </row>
    <row r="1206" spans="13:18" x14ac:dyDescent="0.15">
      <c r="M1206" s="24"/>
      <c r="N1206" s="24"/>
      <c r="O1206" s="24"/>
      <c r="P1206" s="24"/>
      <c r="Q1206" s="24"/>
      <c r="R1206" s="24"/>
    </row>
    <row r="1207" spans="13:18" x14ac:dyDescent="0.15">
      <c r="M1207" s="24"/>
      <c r="N1207" s="24"/>
      <c r="O1207" s="24"/>
      <c r="P1207" s="24"/>
      <c r="Q1207" s="24"/>
      <c r="R1207" s="24"/>
    </row>
    <row r="1208" spans="13:18" x14ac:dyDescent="0.15">
      <c r="M1208" s="24"/>
      <c r="N1208" s="24"/>
      <c r="O1208" s="24"/>
      <c r="P1208" s="24"/>
      <c r="Q1208" s="24"/>
      <c r="R1208" s="24"/>
    </row>
    <row r="1209" spans="13:18" x14ac:dyDescent="0.15">
      <c r="M1209" s="24"/>
      <c r="N1209" s="24"/>
      <c r="O1209" s="24"/>
      <c r="P1209" s="24"/>
      <c r="Q1209" s="24"/>
      <c r="R1209" s="24"/>
    </row>
    <row r="1210" spans="13:18" x14ac:dyDescent="0.15">
      <c r="M1210" s="24"/>
      <c r="N1210" s="24"/>
      <c r="O1210" s="24"/>
      <c r="P1210" s="24"/>
      <c r="Q1210" s="24"/>
      <c r="R1210" s="24"/>
    </row>
    <row r="1211" spans="13:18" x14ac:dyDescent="0.15">
      <c r="M1211" s="24"/>
      <c r="N1211" s="24"/>
      <c r="O1211" s="24"/>
      <c r="P1211" s="24"/>
      <c r="Q1211" s="24"/>
      <c r="R1211" s="24"/>
    </row>
    <row r="1212" spans="13:18" x14ac:dyDescent="0.15">
      <c r="M1212" s="24"/>
      <c r="N1212" s="24"/>
      <c r="O1212" s="24"/>
      <c r="P1212" s="24"/>
      <c r="Q1212" s="24"/>
      <c r="R1212" s="24"/>
    </row>
    <row r="1213" spans="13:18" x14ac:dyDescent="0.15">
      <c r="M1213" s="24"/>
      <c r="N1213" s="24"/>
      <c r="O1213" s="24"/>
      <c r="P1213" s="24"/>
      <c r="Q1213" s="24"/>
      <c r="R1213" s="24"/>
    </row>
    <row r="1214" spans="13:18" x14ac:dyDescent="0.15">
      <c r="M1214" s="24"/>
      <c r="N1214" s="24"/>
      <c r="O1214" s="24"/>
      <c r="P1214" s="24"/>
      <c r="Q1214" s="24"/>
      <c r="R1214" s="24"/>
    </row>
    <row r="1215" spans="13:18" x14ac:dyDescent="0.15">
      <c r="M1215" s="24"/>
      <c r="N1215" s="24"/>
      <c r="O1215" s="24"/>
      <c r="P1215" s="24"/>
      <c r="Q1215" s="24"/>
      <c r="R1215" s="24"/>
    </row>
    <row r="1216" spans="13:18" x14ac:dyDescent="0.15">
      <c r="M1216" s="24"/>
      <c r="N1216" s="24"/>
      <c r="O1216" s="24"/>
      <c r="P1216" s="24"/>
      <c r="Q1216" s="24"/>
      <c r="R1216" s="24"/>
    </row>
    <row r="1217" spans="13:18" x14ac:dyDescent="0.15">
      <c r="M1217" s="24"/>
      <c r="N1217" s="24"/>
      <c r="O1217" s="24"/>
      <c r="P1217" s="24"/>
      <c r="Q1217" s="24"/>
      <c r="R1217" s="24"/>
    </row>
    <row r="1218" spans="13:18" x14ac:dyDescent="0.15">
      <c r="M1218" s="24"/>
      <c r="N1218" s="24"/>
      <c r="O1218" s="24"/>
      <c r="P1218" s="24"/>
      <c r="Q1218" s="24"/>
      <c r="R1218" s="24"/>
    </row>
    <row r="1219" spans="13:18" x14ac:dyDescent="0.15">
      <c r="M1219" s="24"/>
      <c r="N1219" s="24"/>
      <c r="O1219" s="24"/>
      <c r="P1219" s="24"/>
      <c r="Q1219" s="24"/>
      <c r="R1219" s="24"/>
    </row>
    <row r="1220" spans="13:18" x14ac:dyDescent="0.15">
      <c r="M1220" s="24"/>
      <c r="N1220" s="24"/>
      <c r="O1220" s="24"/>
      <c r="P1220" s="24"/>
      <c r="Q1220" s="24"/>
      <c r="R1220" s="24"/>
    </row>
    <row r="1221" spans="13:18" x14ac:dyDescent="0.15">
      <c r="M1221" s="24"/>
      <c r="N1221" s="24"/>
      <c r="O1221" s="24"/>
      <c r="P1221" s="24"/>
      <c r="Q1221" s="24"/>
      <c r="R1221" s="24"/>
    </row>
    <row r="1222" spans="13:18" x14ac:dyDescent="0.15">
      <c r="M1222" s="24"/>
      <c r="N1222" s="24"/>
      <c r="O1222" s="24"/>
      <c r="P1222" s="24"/>
      <c r="Q1222" s="24"/>
      <c r="R1222" s="24"/>
    </row>
    <row r="1223" spans="13:18" x14ac:dyDescent="0.15">
      <c r="M1223" s="24"/>
      <c r="N1223" s="24"/>
      <c r="O1223" s="24"/>
      <c r="P1223" s="24"/>
      <c r="Q1223" s="24"/>
      <c r="R1223" s="24"/>
    </row>
    <row r="1224" spans="13:18" x14ac:dyDescent="0.15">
      <c r="M1224" s="24"/>
      <c r="N1224" s="24"/>
      <c r="O1224" s="24"/>
      <c r="P1224" s="24"/>
      <c r="Q1224" s="24"/>
      <c r="R1224" s="24"/>
    </row>
    <row r="1225" spans="13:18" x14ac:dyDescent="0.15">
      <c r="M1225" s="24"/>
      <c r="N1225" s="24"/>
      <c r="O1225" s="24"/>
      <c r="P1225" s="24"/>
      <c r="Q1225" s="24"/>
      <c r="R1225" s="24"/>
    </row>
    <row r="1226" spans="13:18" x14ac:dyDescent="0.15">
      <c r="M1226" s="24"/>
      <c r="N1226" s="24"/>
      <c r="O1226" s="24"/>
      <c r="P1226" s="24"/>
      <c r="Q1226" s="24"/>
      <c r="R1226" s="24"/>
    </row>
    <row r="1227" spans="13:18" x14ac:dyDescent="0.15">
      <c r="M1227" s="24"/>
      <c r="N1227" s="24"/>
      <c r="O1227" s="24"/>
      <c r="P1227" s="24"/>
      <c r="Q1227" s="24"/>
      <c r="R1227" s="24"/>
    </row>
    <row r="1228" spans="13:18" x14ac:dyDescent="0.15">
      <c r="M1228" s="24"/>
      <c r="N1228" s="24"/>
      <c r="O1228" s="24"/>
      <c r="P1228" s="24"/>
      <c r="Q1228" s="24"/>
      <c r="R1228" s="24"/>
    </row>
    <row r="1229" spans="13:18" x14ac:dyDescent="0.15">
      <c r="M1229" s="24"/>
      <c r="N1229" s="24"/>
      <c r="O1229" s="24"/>
      <c r="P1229" s="24"/>
      <c r="Q1229" s="24"/>
      <c r="R1229" s="24"/>
    </row>
    <row r="1230" spans="13:18" x14ac:dyDescent="0.15">
      <c r="M1230" s="24"/>
      <c r="N1230" s="24"/>
      <c r="O1230" s="24"/>
      <c r="P1230" s="24"/>
      <c r="Q1230" s="24"/>
      <c r="R1230" s="24"/>
    </row>
    <row r="1231" spans="13:18" x14ac:dyDescent="0.15">
      <c r="M1231" s="24"/>
      <c r="N1231" s="24"/>
      <c r="O1231" s="24"/>
      <c r="P1231" s="24"/>
      <c r="Q1231" s="24"/>
      <c r="R1231" s="24"/>
    </row>
    <row r="1232" spans="13:18" x14ac:dyDescent="0.15">
      <c r="M1232" s="24"/>
      <c r="N1232" s="24"/>
      <c r="O1232" s="24"/>
      <c r="P1232" s="24"/>
      <c r="Q1232" s="24"/>
      <c r="R1232" s="24"/>
    </row>
    <row r="1233" spans="13:18" x14ac:dyDescent="0.15">
      <c r="M1233" s="24"/>
      <c r="N1233" s="24"/>
      <c r="O1233" s="24"/>
      <c r="P1233" s="24"/>
      <c r="Q1233" s="24"/>
      <c r="R1233" s="24"/>
    </row>
    <row r="1234" spans="13:18" x14ac:dyDescent="0.15">
      <c r="M1234" s="24"/>
      <c r="N1234" s="24"/>
      <c r="O1234" s="24"/>
      <c r="P1234" s="24"/>
      <c r="Q1234" s="24"/>
      <c r="R1234" s="24"/>
    </row>
    <row r="1235" spans="13:18" x14ac:dyDescent="0.15">
      <c r="M1235" s="24"/>
      <c r="N1235" s="24"/>
      <c r="O1235" s="24"/>
      <c r="P1235" s="24"/>
      <c r="Q1235" s="24"/>
      <c r="R1235" s="24"/>
    </row>
    <row r="1236" spans="13:18" x14ac:dyDescent="0.15">
      <c r="M1236" s="24"/>
      <c r="N1236" s="24"/>
      <c r="O1236" s="24"/>
      <c r="P1236" s="24"/>
      <c r="Q1236" s="24"/>
      <c r="R1236" s="24"/>
    </row>
    <row r="1237" spans="13:18" x14ac:dyDescent="0.15">
      <c r="M1237" s="24"/>
      <c r="N1237" s="24"/>
      <c r="O1237" s="24"/>
      <c r="P1237" s="24"/>
      <c r="Q1237" s="24"/>
      <c r="R1237" s="24"/>
    </row>
    <row r="1238" spans="13:18" x14ac:dyDescent="0.15">
      <c r="M1238" s="24"/>
      <c r="N1238" s="24"/>
      <c r="O1238" s="24"/>
      <c r="P1238" s="24"/>
      <c r="Q1238" s="24"/>
      <c r="R1238" s="24"/>
    </row>
    <row r="1239" spans="13:18" x14ac:dyDescent="0.15">
      <c r="M1239" s="24"/>
      <c r="N1239" s="24"/>
      <c r="O1239" s="24"/>
      <c r="P1239" s="24"/>
      <c r="Q1239" s="24"/>
      <c r="R1239" s="24"/>
    </row>
    <row r="1240" spans="13:18" x14ac:dyDescent="0.15">
      <c r="M1240" s="24"/>
      <c r="N1240" s="24"/>
      <c r="O1240" s="24"/>
      <c r="P1240" s="24"/>
      <c r="Q1240" s="24"/>
      <c r="R1240" s="24"/>
    </row>
    <row r="1241" spans="13:18" x14ac:dyDescent="0.15">
      <c r="M1241" s="24"/>
      <c r="N1241" s="24"/>
      <c r="O1241" s="24"/>
      <c r="P1241" s="24"/>
      <c r="Q1241" s="24"/>
      <c r="R1241" s="24"/>
    </row>
    <row r="1242" spans="13:18" x14ac:dyDescent="0.15">
      <c r="M1242" s="24"/>
      <c r="N1242" s="24"/>
      <c r="O1242" s="24"/>
      <c r="P1242" s="24"/>
      <c r="Q1242" s="24"/>
      <c r="R1242" s="24"/>
    </row>
    <row r="1243" spans="13:18" x14ac:dyDescent="0.15">
      <c r="M1243" s="24"/>
      <c r="N1243" s="24"/>
      <c r="O1243" s="24"/>
      <c r="P1243" s="24"/>
      <c r="Q1243" s="24"/>
      <c r="R1243" s="24"/>
    </row>
    <row r="1244" spans="13:18" x14ac:dyDescent="0.15">
      <c r="M1244" s="24"/>
      <c r="N1244" s="24"/>
      <c r="O1244" s="24"/>
      <c r="P1244" s="24"/>
      <c r="Q1244" s="24"/>
      <c r="R1244" s="24"/>
    </row>
    <row r="1245" spans="13:18" x14ac:dyDescent="0.15">
      <c r="M1245" s="24"/>
      <c r="N1245" s="24"/>
      <c r="O1245" s="24"/>
      <c r="P1245" s="24"/>
      <c r="Q1245" s="24"/>
      <c r="R1245" s="24"/>
    </row>
    <row r="1246" spans="13:18" x14ac:dyDescent="0.15">
      <c r="M1246" s="24"/>
      <c r="N1246" s="24"/>
      <c r="O1246" s="24"/>
      <c r="P1246" s="24"/>
      <c r="Q1246" s="24"/>
      <c r="R1246" s="24"/>
    </row>
    <row r="1247" spans="13:18" x14ac:dyDescent="0.15">
      <c r="M1247" s="24"/>
      <c r="N1247" s="24"/>
      <c r="O1247" s="24"/>
      <c r="P1247" s="24"/>
      <c r="Q1247" s="24"/>
      <c r="R1247" s="24"/>
    </row>
    <row r="1248" spans="13:18" x14ac:dyDescent="0.15">
      <c r="M1248" s="24"/>
      <c r="N1248" s="24"/>
      <c r="O1248" s="24"/>
      <c r="P1248" s="24"/>
      <c r="Q1248" s="24"/>
      <c r="R1248" s="24"/>
    </row>
    <row r="1249" spans="13:18" x14ac:dyDescent="0.15">
      <c r="M1249" s="24"/>
      <c r="N1249" s="24"/>
      <c r="O1249" s="24"/>
      <c r="P1249" s="24"/>
      <c r="Q1249" s="24"/>
      <c r="R1249" s="24"/>
    </row>
    <row r="1250" spans="13:18" x14ac:dyDescent="0.15">
      <c r="M1250" s="24"/>
      <c r="N1250" s="24"/>
      <c r="O1250" s="24"/>
      <c r="P1250" s="24"/>
      <c r="Q1250" s="24"/>
      <c r="R1250" s="24"/>
    </row>
    <row r="1251" spans="13:18" x14ac:dyDescent="0.15">
      <c r="M1251" s="24"/>
      <c r="N1251" s="24"/>
      <c r="O1251" s="24"/>
      <c r="P1251" s="24"/>
      <c r="Q1251" s="24"/>
      <c r="R1251" s="24"/>
    </row>
    <row r="1252" spans="13:18" x14ac:dyDescent="0.15">
      <c r="M1252" s="24"/>
      <c r="N1252" s="24"/>
      <c r="O1252" s="24"/>
      <c r="P1252" s="24"/>
      <c r="Q1252" s="24"/>
      <c r="R1252" s="24"/>
    </row>
    <row r="1253" spans="13:18" x14ac:dyDescent="0.15">
      <c r="M1253" s="24"/>
      <c r="N1253" s="24"/>
      <c r="O1253" s="24"/>
      <c r="P1253" s="24"/>
      <c r="Q1253" s="24"/>
      <c r="R1253" s="24"/>
    </row>
    <row r="1254" spans="13:18" x14ac:dyDescent="0.15">
      <c r="M1254" s="24"/>
      <c r="N1254" s="24"/>
      <c r="O1254" s="24"/>
      <c r="P1254" s="24"/>
      <c r="Q1254" s="24"/>
      <c r="R1254" s="24"/>
    </row>
    <row r="1255" spans="13:18" x14ac:dyDescent="0.15">
      <c r="M1255" s="24"/>
      <c r="N1255" s="24"/>
      <c r="O1255" s="24"/>
      <c r="P1255" s="24"/>
      <c r="Q1255" s="24"/>
      <c r="R1255" s="24"/>
    </row>
    <row r="1256" spans="13:18" x14ac:dyDescent="0.15">
      <c r="M1256" s="24"/>
      <c r="N1256" s="24"/>
      <c r="O1256" s="24"/>
      <c r="P1256" s="24"/>
      <c r="Q1256" s="24"/>
      <c r="R1256" s="24"/>
    </row>
    <row r="1257" spans="13:18" x14ac:dyDescent="0.15">
      <c r="M1257" s="24"/>
      <c r="N1257" s="24"/>
      <c r="O1257" s="24"/>
      <c r="P1257" s="24"/>
      <c r="Q1257" s="24"/>
      <c r="R1257" s="24"/>
    </row>
    <row r="1258" spans="13:18" x14ac:dyDescent="0.15">
      <c r="M1258" s="24"/>
      <c r="N1258" s="24"/>
      <c r="O1258" s="24"/>
      <c r="P1258" s="24"/>
      <c r="Q1258" s="24"/>
      <c r="R1258" s="24"/>
    </row>
    <row r="1259" spans="13:18" x14ac:dyDescent="0.15">
      <c r="M1259" s="24"/>
      <c r="N1259" s="24"/>
      <c r="O1259" s="24"/>
      <c r="P1259" s="24"/>
      <c r="Q1259" s="24"/>
      <c r="R1259" s="24"/>
    </row>
    <row r="1260" spans="13:18" x14ac:dyDescent="0.15">
      <c r="M1260" s="24"/>
      <c r="N1260" s="24"/>
      <c r="O1260" s="24"/>
      <c r="P1260" s="24"/>
      <c r="Q1260" s="24"/>
      <c r="R1260" s="24"/>
    </row>
    <row r="1261" spans="13:18" x14ac:dyDescent="0.15">
      <c r="M1261" s="24"/>
      <c r="N1261" s="24"/>
      <c r="O1261" s="24"/>
      <c r="P1261" s="24"/>
      <c r="Q1261" s="24"/>
      <c r="R1261" s="24"/>
    </row>
    <row r="1262" spans="13:18" x14ac:dyDescent="0.15">
      <c r="M1262" s="24"/>
      <c r="N1262" s="24"/>
      <c r="O1262" s="24"/>
      <c r="P1262" s="24"/>
      <c r="Q1262" s="24"/>
      <c r="R1262" s="24"/>
    </row>
    <row r="1263" spans="13:18" x14ac:dyDescent="0.15">
      <c r="M1263" s="24"/>
      <c r="N1263" s="24"/>
      <c r="O1263" s="24"/>
      <c r="P1263" s="24"/>
      <c r="Q1263" s="24"/>
      <c r="R1263" s="24"/>
    </row>
    <row r="1264" spans="13:18" x14ac:dyDescent="0.15">
      <c r="M1264" s="24"/>
      <c r="N1264" s="24"/>
      <c r="O1264" s="24"/>
      <c r="P1264" s="24"/>
      <c r="Q1264" s="24"/>
      <c r="R1264" s="24"/>
    </row>
    <row r="1265" spans="13:18" x14ac:dyDescent="0.15">
      <c r="M1265" s="24"/>
      <c r="N1265" s="24"/>
      <c r="O1265" s="24"/>
      <c r="P1265" s="24"/>
      <c r="Q1265" s="24"/>
      <c r="R1265" s="24"/>
    </row>
    <row r="1266" spans="13:18" x14ac:dyDescent="0.15">
      <c r="M1266" s="24"/>
      <c r="N1266" s="24"/>
      <c r="O1266" s="24"/>
      <c r="P1266" s="24"/>
      <c r="Q1266" s="24"/>
      <c r="R1266" s="24"/>
    </row>
    <row r="1267" spans="13:18" x14ac:dyDescent="0.15">
      <c r="M1267" s="24"/>
      <c r="N1267" s="24"/>
      <c r="O1267" s="24"/>
      <c r="P1267" s="24"/>
      <c r="Q1267" s="24"/>
      <c r="R1267" s="24"/>
    </row>
    <row r="1268" spans="13:18" x14ac:dyDescent="0.15">
      <c r="M1268" s="24"/>
      <c r="N1268" s="24"/>
      <c r="O1268" s="24"/>
      <c r="P1268" s="24"/>
      <c r="Q1268" s="24"/>
      <c r="R1268" s="24"/>
    </row>
    <row r="1269" spans="13:18" x14ac:dyDescent="0.15">
      <c r="M1269" s="24"/>
      <c r="N1269" s="24"/>
      <c r="O1269" s="24"/>
      <c r="P1269" s="24"/>
      <c r="Q1269" s="24"/>
      <c r="R1269" s="24"/>
    </row>
    <row r="1270" spans="13:18" x14ac:dyDescent="0.15">
      <c r="M1270" s="24"/>
      <c r="N1270" s="24"/>
      <c r="O1270" s="24"/>
      <c r="P1270" s="24"/>
      <c r="Q1270" s="24"/>
      <c r="R1270" s="24"/>
    </row>
    <row r="1271" spans="13:18" x14ac:dyDescent="0.15">
      <c r="M1271" s="24"/>
      <c r="N1271" s="24"/>
      <c r="O1271" s="24"/>
      <c r="P1271" s="24"/>
      <c r="Q1271" s="24"/>
      <c r="R1271" s="24"/>
    </row>
    <row r="1272" spans="13:18" x14ac:dyDescent="0.15">
      <c r="M1272" s="24"/>
      <c r="N1272" s="24"/>
      <c r="O1272" s="24"/>
      <c r="P1272" s="24"/>
      <c r="Q1272" s="24"/>
      <c r="R1272" s="24"/>
    </row>
    <row r="1273" spans="13:18" x14ac:dyDescent="0.15">
      <c r="M1273" s="24"/>
      <c r="N1273" s="24"/>
      <c r="O1273" s="24"/>
      <c r="P1273" s="24"/>
      <c r="Q1273" s="24"/>
      <c r="R1273" s="24"/>
    </row>
    <row r="1274" spans="13:18" x14ac:dyDescent="0.15">
      <c r="M1274" s="24"/>
      <c r="N1274" s="24"/>
      <c r="O1274" s="24"/>
      <c r="P1274" s="24"/>
      <c r="Q1274" s="24"/>
      <c r="R1274" s="24"/>
    </row>
    <row r="1275" spans="13:18" x14ac:dyDescent="0.15">
      <c r="M1275" s="24"/>
      <c r="N1275" s="24"/>
      <c r="O1275" s="24"/>
      <c r="P1275" s="24"/>
      <c r="Q1275" s="24"/>
      <c r="R1275" s="24"/>
    </row>
    <row r="1276" spans="13:18" x14ac:dyDescent="0.15">
      <c r="M1276" s="24"/>
      <c r="N1276" s="24"/>
      <c r="O1276" s="24"/>
      <c r="P1276" s="24"/>
      <c r="Q1276" s="24"/>
      <c r="R1276" s="24"/>
    </row>
    <row r="1277" spans="13:18" x14ac:dyDescent="0.15">
      <c r="M1277" s="24"/>
      <c r="N1277" s="24"/>
      <c r="O1277" s="24"/>
      <c r="P1277" s="24"/>
      <c r="Q1277" s="24"/>
      <c r="R1277" s="24"/>
    </row>
    <row r="1278" spans="13:18" x14ac:dyDescent="0.15">
      <c r="M1278" s="24"/>
      <c r="N1278" s="24"/>
      <c r="O1278" s="24"/>
      <c r="P1278" s="24"/>
      <c r="Q1278" s="24"/>
      <c r="R1278" s="24"/>
    </row>
    <row r="1279" spans="13:18" x14ac:dyDescent="0.15">
      <c r="M1279" s="24"/>
      <c r="N1279" s="24"/>
      <c r="O1279" s="24"/>
      <c r="P1279" s="24"/>
      <c r="Q1279" s="24"/>
      <c r="R1279" s="24"/>
    </row>
    <row r="1280" spans="13:18" x14ac:dyDescent="0.15">
      <c r="M1280" s="24"/>
      <c r="N1280" s="24"/>
      <c r="O1280" s="24"/>
      <c r="P1280" s="24"/>
      <c r="Q1280" s="24"/>
      <c r="R1280" s="24"/>
    </row>
    <row r="1281" spans="13:18" x14ac:dyDescent="0.15">
      <c r="M1281" s="24"/>
      <c r="N1281" s="24"/>
      <c r="O1281" s="24"/>
      <c r="P1281" s="24"/>
      <c r="Q1281" s="24"/>
      <c r="R1281" s="24"/>
    </row>
    <row r="1282" spans="13:18" x14ac:dyDescent="0.15">
      <c r="M1282" s="24"/>
      <c r="N1282" s="24"/>
      <c r="O1282" s="24"/>
      <c r="P1282" s="24"/>
      <c r="Q1282" s="24"/>
      <c r="R1282" s="24"/>
    </row>
    <row r="1283" spans="13:18" x14ac:dyDescent="0.15">
      <c r="M1283" s="24"/>
      <c r="N1283" s="24"/>
      <c r="O1283" s="24"/>
      <c r="P1283" s="24"/>
      <c r="Q1283" s="24"/>
      <c r="R1283" s="24"/>
    </row>
    <row r="1284" spans="13:18" x14ac:dyDescent="0.15">
      <c r="M1284" s="24"/>
      <c r="N1284" s="24"/>
      <c r="O1284" s="24"/>
      <c r="P1284" s="24"/>
      <c r="Q1284" s="24"/>
      <c r="R1284" s="24"/>
    </row>
    <row r="1285" spans="13:18" x14ac:dyDescent="0.15">
      <c r="M1285" s="24"/>
      <c r="N1285" s="24"/>
      <c r="O1285" s="24"/>
      <c r="P1285" s="24"/>
      <c r="Q1285" s="24"/>
      <c r="R1285" s="24"/>
    </row>
    <row r="1286" spans="13:18" x14ac:dyDescent="0.15">
      <c r="M1286" s="24"/>
      <c r="N1286" s="24"/>
      <c r="O1286" s="24"/>
      <c r="P1286" s="24"/>
      <c r="Q1286" s="24"/>
      <c r="R1286" s="24"/>
    </row>
    <row r="1287" spans="13:18" x14ac:dyDescent="0.15">
      <c r="M1287" s="24"/>
      <c r="N1287" s="24"/>
      <c r="O1287" s="24"/>
      <c r="P1287" s="24"/>
      <c r="Q1287" s="24"/>
      <c r="R1287" s="24"/>
    </row>
    <row r="1288" spans="13:18" x14ac:dyDescent="0.15">
      <c r="M1288" s="24"/>
      <c r="N1288" s="24"/>
      <c r="O1288" s="24"/>
      <c r="P1288" s="24"/>
      <c r="Q1288" s="24"/>
      <c r="R1288" s="24"/>
    </row>
    <row r="1289" spans="13:18" x14ac:dyDescent="0.15">
      <c r="M1289" s="24"/>
      <c r="N1289" s="24"/>
      <c r="O1289" s="24"/>
      <c r="P1289" s="24"/>
      <c r="Q1289" s="24"/>
      <c r="R1289" s="24"/>
    </row>
    <row r="1290" spans="13:18" x14ac:dyDescent="0.15">
      <c r="M1290" s="24"/>
      <c r="N1290" s="24"/>
      <c r="O1290" s="24"/>
      <c r="P1290" s="24"/>
      <c r="Q1290" s="24"/>
      <c r="R1290" s="24"/>
    </row>
    <row r="1291" spans="13:18" x14ac:dyDescent="0.15">
      <c r="M1291" s="24"/>
      <c r="N1291" s="24"/>
      <c r="O1291" s="24"/>
      <c r="P1291" s="24"/>
      <c r="Q1291" s="24"/>
      <c r="R1291" s="24"/>
    </row>
    <row r="1292" spans="13:18" x14ac:dyDescent="0.15">
      <c r="M1292" s="24"/>
      <c r="N1292" s="24"/>
      <c r="O1292" s="24"/>
      <c r="P1292" s="24"/>
      <c r="Q1292" s="24"/>
      <c r="R1292" s="24"/>
    </row>
    <row r="1293" spans="13:18" x14ac:dyDescent="0.15">
      <c r="M1293" s="24"/>
      <c r="N1293" s="24"/>
      <c r="O1293" s="24"/>
      <c r="P1293" s="24"/>
      <c r="Q1293" s="24"/>
      <c r="R1293" s="24"/>
    </row>
    <row r="1294" spans="13:18" x14ac:dyDescent="0.15">
      <c r="M1294" s="24"/>
      <c r="N1294" s="24"/>
      <c r="O1294" s="24"/>
      <c r="P1294" s="24"/>
      <c r="Q1294" s="24"/>
      <c r="R1294" s="24"/>
    </row>
    <row r="1295" spans="13:18" x14ac:dyDescent="0.15">
      <c r="M1295" s="24"/>
      <c r="N1295" s="24"/>
      <c r="O1295" s="24"/>
      <c r="P1295" s="24"/>
      <c r="Q1295" s="24"/>
      <c r="R1295" s="24"/>
    </row>
    <row r="1296" spans="13:18" x14ac:dyDescent="0.15">
      <c r="M1296" s="24"/>
      <c r="N1296" s="24"/>
      <c r="O1296" s="24"/>
      <c r="P1296" s="24"/>
      <c r="Q1296" s="24"/>
      <c r="R1296" s="24"/>
    </row>
    <row r="1297" spans="13:18" x14ac:dyDescent="0.15">
      <c r="M1297" s="24"/>
      <c r="N1297" s="24"/>
      <c r="O1297" s="24"/>
      <c r="P1297" s="24"/>
      <c r="Q1297" s="24"/>
      <c r="R1297" s="24"/>
    </row>
    <row r="1298" spans="13:18" x14ac:dyDescent="0.15">
      <c r="M1298" s="24"/>
      <c r="N1298" s="24"/>
      <c r="O1298" s="24"/>
      <c r="P1298" s="24"/>
      <c r="Q1298" s="24"/>
      <c r="R1298" s="24"/>
    </row>
    <row r="1299" spans="13:18" x14ac:dyDescent="0.15">
      <c r="M1299" s="24"/>
      <c r="N1299" s="24"/>
      <c r="O1299" s="24"/>
      <c r="P1299" s="24"/>
      <c r="Q1299" s="24"/>
      <c r="R1299" s="24"/>
    </row>
    <row r="1300" spans="13:18" x14ac:dyDescent="0.15">
      <c r="M1300" s="24"/>
      <c r="N1300" s="24"/>
      <c r="O1300" s="24"/>
      <c r="P1300" s="24"/>
      <c r="Q1300" s="24"/>
      <c r="R1300" s="24"/>
    </row>
    <row r="1301" spans="13:18" x14ac:dyDescent="0.15">
      <c r="M1301" s="24"/>
      <c r="N1301" s="24"/>
      <c r="O1301" s="24"/>
      <c r="P1301" s="24"/>
      <c r="Q1301" s="24"/>
      <c r="R1301" s="24"/>
    </row>
    <row r="1302" spans="13:18" x14ac:dyDescent="0.15">
      <c r="M1302" s="24"/>
      <c r="N1302" s="24"/>
      <c r="O1302" s="24"/>
      <c r="P1302" s="24"/>
      <c r="Q1302" s="24"/>
      <c r="R1302" s="24"/>
    </row>
    <row r="1303" spans="13:18" x14ac:dyDescent="0.15">
      <c r="M1303" s="24"/>
      <c r="N1303" s="24"/>
      <c r="O1303" s="24"/>
      <c r="P1303" s="24"/>
      <c r="Q1303" s="24"/>
      <c r="R1303" s="24"/>
    </row>
    <row r="1304" spans="13:18" x14ac:dyDescent="0.15">
      <c r="M1304" s="24"/>
      <c r="N1304" s="24"/>
      <c r="O1304" s="24"/>
      <c r="P1304" s="24"/>
      <c r="Q1304" s="24"/>
      <c r="R1304" s="24"/>
    </row>
    <row r="1305" spans="13:18" x14ac:dyDescent="0.15">
      <c r="M1305" s="24"/>
      <c r="N1305" s="24"/>
      <c r="O1305" s="24"/>
      <c r="P1305" s="24"/>
      <c r="Q1305" s="24"/>
      <c r="R1305" s="24"/>
    </row>
    <row r="1306" spans="13:18" x14ac:dyDescent="0.15">
      <c r="M1306" s="24"/>
      <c r="N1306" s="24"/>
      <c r="O1306" s="24"/>
      <c r="P1306" s="24"/>
      <c r="Q1306" s="24"/>
      <c r="R1306" s="24"/>
    </row>
    <row r="1307" spans="13:18" x14ac:dyDescent="0.15">
      <c r="M1307" s="24"/>
      <c r="N1307" s="24"/>
      <c r="O1307" s="24"/>
      <c r="P1307" s="24"/>
      <c r="Q1307" s="24"/>
      <c r="R1307" s="24"/>
    </row>
    <row r="1308" spans="13:18" x14ac:dyDescent="0.15">
      <c r="M1308" s="24"/>
      <c r="N1308" s="24"/>
      <c r="O1308" s="24"/>
      <c r="P1308" s="24"/>
      <c r="Q1308" s="24"/>
      <c r="R1308" s="24"/>
    </row>
    <row r="1309" spans="13:18" x14ac:dyDescent="0.15">
      <c r="M1309" s="24"/>
      <c r="N1309" s="24"/>
      <c r="O1309" s="24"/>
      <c r="P1309" s="24"/>
      <c r="Q1309" s="24"/>
      <c r="R1309" s="24"/>
    </row>
    <row r="1310" spans="13:18" x14ac:dyDescent="0.15">
      <c r="M1310" s="24"/>
      <c r="N1310" s="24"/>
      <c r="O1310" s="24"/>
      <c r="P1310" s="24"/>
      <c r="Q1310" s="24"/>
      <c r="R1310" s="24"/>
    </row>
    <row r="1311" spans="13:18" x14ac:dyDescent="0.15">
      <c r="M1311" s="24"/>
      <c r="N1311" s="24"/>
      <c r="O1311" s="24"/>
      <c r="P1311" s="24"/>
      <c r="Q1311" s="24"/>
      <c r="R1311" s="24"/>
    </row>
    <row r="1312" spans="13:18" x14ac:dyDescent="0.15">
      <c r="M1312" s="24"/>
      <c r="N1312" s="24"/>
      <c r="O1312" s="24"/>
      <c r="P1312" s="24"/>
      <c r="Q1312" s="24"/>
      <c r="R1312" s="24"/>
    </row>
    <row r="1313" spans="13:18" x14ac:dyDescent="0.15">
      <c r="M1313" s="24"/>
      <c r="N1313" s="24"/>
      <c r="O1313" s="24"/>
      <c r="P1313" s="24"/>
      <c r="Q1313" s="24"/>
      <c r="R1313" s="24"/>
    </row>
    <row r="1314" spans="13:18" x14ac:dyDescent="0.15">
      <c r="M1314" s="24"/>
      <c r="N1314" s="24"/>
      <c r="O1314" s="24"/>
      <c r="P1314" s="24"/>
      <c r="Q1314" s="24"/>
      <c r="R1314" s="24"/>
    </row>
    <row r="1315" spans="13:18" x14ac:dyDescent="0.15">
      <c r="M1315" s="24"/>
      <c r="N1315" s="24"/>
      <c r="O1315" s="24"/>
      <c r="P1315" s="24"/>
      <c r="Q1315" s="24"/>
      <c r="R1315" s="24"/>
    </row>
    <row r="1316" spans="13:18" x14ac:dyDescent="0.15">
      <c r="M1316" s="24"/>
      <c r="N1316" s="24"/>
      <c r="O1316" s="24"/>
      <c r="P1316" s="24"/>
      <c r="Q1316" s="24"/>
      <c r="R1316" s="24"/>
    </row>
    <row r="1317" spans="13:18" x14ac:dyDescent="0.15">
      <c r="M1317" s="24"/>
      <c r="N1317" s="24"/>
      <c r="O1317" s="24"/>
      <c r="P1317" s="24"/>
      <c r="Q1317" s="24"/>
      <c r="R1317" s="24"/>
    </row>
    <row r="1318" spans="13:18" x14ac:dyDescent="0.15">
      <c r="M1318" s="24"/>
      <c r="N1318" s="24"/>
      <c r="O1318" s="24"/>
      <c r="P1318" s="24"/>
      <c r="Q1318" s="24"/>
      <c r="R1318" s="24"/>
    </row>
    <row r="1319" spans="13:18" x14ac:dyDescent="0.15">
      <c r="M1319" s="24"/>
      <c r="N1319" s="24"/>
      <c r="O1319" s="24"/>
      <c r="P1319" s="24"/>
      <c r="Q1319" s="24"/>
      <c r="R1319" s="24"/>
    </row>
    <row r="1320" spans="13:18" x14ac:dyDescent="0.15">
      <c r="M1320" s="24"/>
      <c r="N1320" s="24"/>
      <c r="O1320" s="24"/>
      <c r="P1320" s="24"/>
      <c r="Q1320" s="24"/>
      <c r="R1320" s="24"/>
    </row>
    <row r="1321" spans="13:18" x14ac:dyDescent="0.15">
      <c r="M1321" s="24"/>
      <c r="N1321" s="24"/>
      <c r="O1321" s="24"/>
      <c r="P1321" s="24"/>
      <c r="Q1321" s="24"/>
      <c r="R1321" s="24"/>
    </row>
    <row r="1322" spans="13:18" x14ac:dyDescent="0.15">
      <c r="M1322" s="24"/>
      <c r="N1322" s="24"/>
      <c r="O1322" s="24"/>
      <c r="P1322" s="24"/>
      <c r="Q1322" s="24"/>
      <c r="R1322" s="24"/>
    </row>
    <row r="1323" spans="13:18" x14ac:dyDescent="0.15">
      <c r="M1323" s="24"/>
      <c r="N1323" s="24"/>
      <c r="O1323" s="24"/>
      <c r="P1323" s="24"/>
      <c r="Q1323" s="24"/>
      <c r="R1323" s="24"/>
    </row>
    <row r="1324" spans="13:18" x14ac:dyDescent="0.15">
      <c r="M1324" s="24"/>
      <c r="N1324" s="24"/>
      <c r="O1324" s="24"/>
      <c r="P1324" s="24"/>
      <c r="Q1324" s="24"/>
      <c r="R1324" s="24"/>
    </row>
    <row r="1325" spans="13:18" x14ac:dyDescent="0.15">
      <c r="M1325" s="24"/>
      <c r="N1325" s="24"/>
      <c r="O1325" s="24"/>
      <c r="P1325" s="24"/>
      <c r="Q1325" s="24"/>
      <c r="R1325" s="24"/>
    </row>
    <row r="1326" spans="13:18" x14ac:dyDescent="0.15">
      <c r="M1326" s="24"/>
      <c r="N1326" s="24"/>
      <c r="O1326" s="24"/>
      <c r="P1326" s="24"/>
      <c r="Q1326" s="24"/>
      <c r="R1326" s="24"/>
    </row>
    <row r="1327" spans="13:18" x14ac:dyDescent="0.15">
      <c r="M1327" s="24"/>
      <c r="N1327" s="24"/>
      <c r="O1327" s="24"/>
      <c r="P1327" s="24"/>
      <c r="Q1327" s="24"/>
      <c r="R1327" s="24"/>
    </row>
    <row r="1328" spans="13:18" x14ac:dyDescent="0.15">
      <c r="M1328" s="24"/>
      <c r="N1328" s="24"/>
      <c r="O1328" s="24"/>
      <c r="P1328" s="24"/>
      <c r="Q1328" s="24"/>
      <c r="R1328" s="24"/>
    </row>
    <row r="1329" spans="13:18" x14ac:dyDescent="0.15">
      <c r="M1329" s="24"/>
      <c r="N1329" s="24"/>
      <c r="O1329" s="24"/>
      <c r="P1329" s="24"/>
      <c r="Q1329" s="24"/>
      <c r="R1329" s="24"/>
    </row>
    <row r="1330" spans="13:18" x14ac:dyDescent="0.15">
      <c r="M1330" s="24"/>
      <c r="N1330" s="24"/>
      <c r="O1330" s="24"/>
      <c r="P1330" s="24"/>
      <c r="Q1330" s="24"/>
      <c r="R1330" s="24"/>
    </row>
    <row r="1331" spans="13:18" x14ac:dyDescent="0.15">
      <c r="M1331" s="24"/>
      <c r="N1331" s="24"/>
      <c r="O1331" s="24"/>
      <c r="P1331" s="24"/>
      <c r="Q1331" s="24"/>
      <c r="R1331" s="24"/>
    </row>
    <row r="1332" spans="13:18" x14ac:dyDescent="0.15">
      <c r="M1332" s="24"/>
      <c r="N1332" s="24"/>
      <c r="O1332" s="24"/>
      <c r="P1332" s="24"/>
      <c r="Q1332" s="24"/>
      <c r="R1332" s="24"/>
    </row>
    <row r="1333" spans="13:18" x14ac:dyDescent="0.15">
      <c r="M1333" s="24"/>
      <c r="N1333" s="24"/>
      <c r="O1333" s="24"/>
      <c r="P1333" s="24"/>
      <c r="Q1333" s="24"/>
      <c r="R1333" s="24"/>
    </row>
    <row r="1334" spans="13:18" x14ac:dyDescent="0.15">
      <c r="M1334" s="24"/>
      <c r="N1334" s="24"/>
      <c r="O1334" s="24"/>
      <c r="P1334" s="24"/>
      <c r="Q1334" s="24"/>
      <c r="R1334" s="24"/>
    </row>
    <row r="1335" spans="13:18" x14ac:dyDescent="0.15">
      <c r="M1335" s="24"/>
      <c r="N1335" s="24"/>
      <c r="O1335" s="24"/>
      <c r="P1335" s="24"/>
      <c r="Q1335" s="24"/>
      <c r="R1335" s="24"/>
    </row>
    <row r="1336" spans="13:18" x14ac:dyDescent="0.15">
      <c r="M1336" s="24"/>
      <c r="N1336" s="24"/>
      <c r="O1336" s="24"/>
      <c r="P1336" s="24"/>
      <c r="Q1336" s="24"/>
      <c r="R1336" s="24"/>
    </row>
    <row r="1337" spans="13:18" x14ac:dyDescent="0.15">
      <c r="M1337" s="24"/>
      <c r="N1337" s="24"/>
      <c r="O1337" s="24"/>
      <c r="P1337" s="24"/>
      <c r="Q1337" s="24"/>
      <c r="R1337" s="24"/>
    </row>
    <row r="1338" spans="13:18" x14ac:dyDescent="0.15">
      <c r="M1338" s="24"/>
      <c r="N1338" s="24"/>
      <c r="O1338" s="24"/>
      <c r="P1338" s="24"/>
      <c r="Q1338" s="24"/>
      <c r="R1338" s="24"/>
    </row>
    <row r="1339" spans="13:18" x14ac:dyDescent="0.15">
      <c r="M1339" s="24"/>
      <c r="N1339" s="24"/>
      <c r="O1339" s="24"/>
      <c r="P1339" s="24"/>
      <c r="Q1339" s="24"/>
      <c r="R1339" s="24"/>
    </row>
    <row r="1340" spans="13:18" x14ac:dyDescent="0.15">
      <c r="M1340" s="24"/>
      <c r="N1340" s="24"/>
      <c r="O1340" s="24"/>
      <c r="P1340" s="24"/>
      <c r="Q1340" s="24"/>
      <c r="R1340" s="24"/>
    </row>
    <row r="1341" spans="13:18" x14ac:dyDescent="0.15">
      <c r="M1341" s="24"/>
      <c r="N1341" s="24"/>
      <c r="O1341" s="24"/>
      <c r="P1341" s="24"/>
      <c r="Q1341" s="24"/>
      <c r="R1341" s="24"/>
    </row>
    <row r="1342" spans="13:18" x14ac:dyDescent="0.15">
      <c r="M1342" s="24"/>
      <c r="N1342" s="24"/>
      <c r="O1342" s="24"/>
      <c r="P1342" s="24"/>
      <c r="Q1342" s="24"/>
      <c r="R1342" s="24"/>
    </row>
    <row r="1343" spans="13:18" x14ac:dyDescent="0.15">
      <c r="M1343" s="24"/>
      <c r="N1343" s="24"/>
      <c r="O1343" s="24"/>
      <c r="P1343" s="24"/>
      <c r="Q1343" s="24"/>
      <c r="R1343" s="24"/>
    </row>
    <row r="1344" spans="13:18" x14ac:dyDescent="0.15">
      <c r="M1344" s="24"/>
      <c r="N1344" s="24"/>
      <c r="O1344" s="24"/>
      <c r="P1344" s="24"/>
      <c r="Q1344" s="24"/>
      <c r="R1344" s="24"/>
    </row>
    <row r="1345" spans="13:18" x14ac:dyDescent="0.15">
      <c r="M1345" s="24"/>
      <c r="N1345" s="24"/>
      <c r="O1345" s="24"/>
      <c r="P1345" s="24"/>
      <c r="Q1345" s="24"/>
      <c r="R1345" s="24"/>
    </row>
    <row r="1346" spans="13:18" x14ac:dyDescent="0.15">
      <c r="M1346" s="24"/>
      <c r="N1346" s="24"/>
      <c r="O1346" s="24"/>
      <c r="P1346" s="24"/>
      <c r="Q1346" s="24"/>
      <c r="R1346" s="24"/>
    </row>
    <row r="1347" spans="13:18" x14ac:dyDescent="0.15">
      <c r="M1347" s="24"/>
      <c r="N1347" s="24"/>
      <c r="O1347" s="24"/>
      <c r="P1347" s="24"/>
      <c r="Q1347" s="24"/>
      <c r="R1347" s="24"/>
    </row>
    <row r="1348" spans="13:18" x14ac:dyDescent="0.15">
      <c r="M1348" s="24"/>
      <c r="N1348" s="24"/>
      <c r="O1348" s="24"/>
      <c r="P1348" s="24"/>
      <c r="Q1348" s="24"/>
      <c r="R1348" s="24"/>
    </row>
    <row r="1349" spans="13:18" x14ac:dyDescent="0.15">
      <c r="M1349" s="24"/>
      <c r="N1349" s="24"/>
      <c r="O1349" s="24"/>
      <c r="P1349" s="24"/>
      <c r="Q1349" s="24"/>
      <c r="R1349" s="24"/>
    </row>
    <row r="1350" spans="13:18" x14ac:dyDescent="0.15">
      <c r="M1350" s="24"/>
      <c r="N1350" s="24"/>
      <c r="O1350" s="24"/>
      <c r="P1350" s="24"/>
      <c r="Q1350" s="24"/>
      <c r="R1350" s="24"/>
    </row>
    <row r="1351" spans="13:18" x14ac:dyDescent="0.15">
      <c r="M1351" s="24"/>
      <c r="N1351" s="24"/>
      <c r="O1351" s="24"/>
      <c r="P1351" s="24"/>
      <c r="Q1351" s="24"/>
      <c r="R1351" s="24"/>
    </row>
    <row r="1352" spans="13:18" x14ac:dyDescent="0.15">
      <c r="M1352" s="24"/>
      <c r="N1352" s="24"/>
      <c r="O1352" s="24"/>
      <c r="P1352" s="24"/>
      <c r="Q1352" s="24"/>
      <c r="R1352" s="24"/>
    </row>
    <row r="1353" spans="13:18" x14ac:dyDescent="0.15">
      <c r="M1353" s="24"/>
      <c r="N1353" s="24"/>
      <c r="O1353" s="24"/>
      <c r="P1353" s="24"/>
      <c r="Q1353" s="24"/>
      <c r="R1353" s="24"/>
    </row>
    <row r="1354" spans="13:18" x14ac:dyDescent="0.15">
      <c r="M1354" s="24"/>
      <c r="N1354" s="24"/>
      <c r="O1354" s="24"/>
      <c r="P1354" s="24"/>
      <c r="Q1354" s="24"/>
      <c r="R1354" s="24"/>
    </row>
    <row r="1355" spans="13:18" x14ac:dyDescent="0.15">
      <c r="M1355" s="24"/>
      <c r="N1355" s="24"/>
      <c r="O1355" s="24"/>
      <c r="P1355" s="24"/>
      <c r="Q1355" s="24"/>
      <c r="R1355" s="24"/>
    </row>
    <row r="1356" spans="13:18" x14ac:dyDescent="0.15">
      <c r="M1356" s="24"/>
      <c r="N1356" s="24"/>
      <c r="O1356" s="24"/>
      <c r="P1356" s="24"/>
      <c r="Q1356" s="24"/>
      <c r="R1356" s="24"/>
    </row>
    <row r="1357" spans="13:18" x14ac:dyDescent="0.15">
      <c r="M1357" s="24"/>
      <c r="N1357" s="24"/>
      <c r="O1357" s="24"/>
      <c r="P1357" s="24"/>
      <c r="Q1357" s="24"/>
      <c r="R1357" s="24"/>
    </row>
    <row r="1358" spans="13:18" x14ac:dyDescent="0.15">
      <c r="M1358" s="24"/>
      <c r="N1358" s="24"/>
      <c r="O1358" s="24"/>
      <c r="P1358" s="24"/>
      <c r="Q1358" s="24"/>
      <c r="R1358" s="24"/>
    </row>
    <row r="1359" spans="13:18" x14ac:dyDescent="0.15">
      <c r="M1359" s="24"/>
      <c r="N1359" s="24"/>
      <c r="O1359" s="24"/>
      <c r="P1359" s="24"/>
      <c r="Q1359" s="24"/>
      <c r="R1359" s="24"/>
    </row>
    <row r="1360" spans="13:18" x14ac:dyDescent="0.15">
      <c r="M1360" s="24"/>
      <c r="N1360" s="24"/>
      <c r="O1360" s="24"/>
      <c r="P1360" s="24"/>
      <c r="Q1360" s="24"/>
      <c r="R1360" s="24"/>
    </row>
    <row r="1361" spans="13:18" x14ac:dyDescent="0.15">
      <c r="M1361" s="24"/>
      <c r="N1361" s="24"/>
      <c r="O1361" s="24"/>
      <c r="P1361" s="24"/>
      <c r="Q1361" s="24"/>
      <c r="R1361" s="24"/>
    </row>
    <row r="1362" spans="13:18" x14ac:dyDescent="0.15">
      <c r="M1362" s="24"/>
      <c r="N1362" s="24"/>
      <c r="O1362" s="24"/>
      <c r="P1362" s="24"/>
      <c r="Q1362" s="24"/>
      <c r="R1362" s="24"/>
    </row>
    <row r="1363" spans="13:18" x14ac:dyDescent="0.15">
      <c r="M1363" s="24"/>
      <c r="N1363" s="24"/>
      <c r="O1363" s="24"/>
      <c r="P1363" s="24"/>
      <c r="Q1363" s="24"/>
      <c r="R1363" s="24"/>
    </row>
    <row r="1364" spans="13:18" x14ac:dyDescent="0.15">
      <c r="M1364" s="24"/>
      <c r="N1364" s="24"/>
      <c r="O1364" s="24"/>
      <c r="P1364" s="24"/>
      <c r="Q1364" s="24"/>
      <c r="R1364" s="24"/>
    </row>
    <row r="1365" spans="13:18" x14ac:dyDescent="0.15">
      <c r="M1365" s="24"/>
      <c r="N1365" s="24"/>
      <c r="O1365" s="24"/>
      <c r="P1365" s="24"/>
      <c r="Q1365" s="24"/>
      <c r="R1365" s="24"/>
    </row>
    <row r="1366" spans="13:18" x14ac:dyDescent="0.15">
      <c r="M1366" s="24"/>
      <c r="N1366" s="24"/>
      <c r="O1366" s="24"/>
      <c r="P1366" s="24"/>
      <c r="Q1366" s="24"/>
      <c r="R1366" s="24"/>
    </row>
    <row r="1367" spans="13:18" x14ac:dyDescent="0.15">
      <c r="M1367" s="24"/>
      <c r="N1367" s="24"/>
      <c r="O1367" s="24"/>
      <c r="P1367" s="24"/>
      <c r="Q1367" s="24"/>
      <c r="R1367" s="24"/>
    </row>
    <row r="1368" spans="13:18" x14ac:dyDescent="0.15">
      <c r="M1368" s="24"/>
      <c r="N1368" s="24"/>
      <c r="O1368" s="24"/>
      <c r="P1368" s="24"/>
      <c r="Q1368" s="24"/>
      <c r="R1368" s="24"/>
    </row>
    <row r="1369" spans="13:18" x14ac:dyDescent="0.15">
      <c r="M1369" s="24"/>
      <c r="N1369" s="24"/>
      <c r="O1369" s="24"/>
      <c r="P1369" s="24"/>
      <c r="Q1369" s="24"/>
      <c r="R1369" s="24"/>
    </row>
    <row r="1370" spans="13:18" x14ac:dyDescent="0.15">
      <c r="M1370" s="24"/>
      <c r="N1370" s="24"/>
      <c r="O1370" s="24"/>
      <c r="P1370" s="24"/>
      <c r="Q1370" s="24"/>
      <c r="R1370" s="24"/>
    </row>
    <row r="1371" spans="13:18" x14ac:dyDescent="0.15">
      <c r="M1371" s="24"/>
      <c r="N1371" s="24"/>
      <c r="O1371" s="24"/>
      <c r="P1371" s="24"/>
      <c r="Q1371" s="24"/>
      <c r="R1371" s="24"/>
    </row>
    <row r="1372" spans="13:18" x14ac:dyDescent="0.15">
      <c r="M1372" s="24"/>
      <c r="N1372" s="24"/>
      <c r="O1372" s="24"/>
      <c r="P1372" s="24"/>
      <c r="Q1372" s="24"/>
      <c r="R1372" s="24"/>
    </row>
    <row r="1373" spans="13:18" x14ac:dyDescent="0.15">
      <c r="M1373" s="24"/>
      <c r="N1373" s="24"/>
      <c r="O1373" s="24"/>
      <c r="P1373" s="24"/>
      <c r="Q1373" s="24"/>
      <c r="R1373" s="24"/>
    </row>
    <row r="1374" spans="13:18" x14ac:dyDescent="0.15">
      <c r="M1374" s="24"/>
      <c r="N1374" s="24"/>
      <c r="O1374" s="24"/>
      <c r="P1374" s="24"/>
      <c r="Q1374" s="24"/>
      <c r="R1374" s="24"/>
    </row>
    <row r="1375" spans="13:18" x14ac:dyDescent="0.15">
      <c r="M1375" s="24"/>
      <c r="N1375" s="24"/>
      <c r="O1375" s="24"/>
      <c r="P1375" s="24"/>
      <c r="Q1375" s="24"/>
      <c r="R1375" s="24"/>
    </row>
    <row r="1376" spans="13:18" x14ac:dyDescent="0.15">
      <c r="M1376" s="24"/>
      <c r="N1376" s="24"/>
      <c r="O1376" s="24"/>
      <c r="P1376" s="24"/>
      <c r="Q1376" s="24"/>
      <c r="R1376" s="24"/>
    </row>
    <row r="1377" spans="13:18" x14ac:dyDescent="0.15">
      <c r="M1377" s="24"/>
      <c r="N1377" s="24"/>
      <c r="O1377" s="24"/>
      <c r="P1377" s="24"/>
      <c r="Q1377" s="24"/>
      <c r="R1377" s="24"/>
    </row>
    <row r="1378" spans="13:18" x14ac:dyDescent="0.15">
      <c r="M1378" s="24"/>
      <c r="N1378" s="24"/>
      <c r="O1378" s="24"/>
      <c r="P1378" s="24"/>
      <c r="Q1378" s="24"/>
      <c r="R1378" s="24"/>
    </row>
    <row r="1379" spans="13:18" x14ac:dyDescent="0.15">
      <c r="M1379" s="24"/>
      <c r="N1379" s="24"/>
      <c r="O1379" s="24"/>
      <c r="P1379" s="24"/>
      <c r="Q1379" s="24"/>
      <c r="R1379" s="24"/>
    </row>
    <row r="1380" spans="13:18" x14ac:dyDescent="0.15">
      <c r="M1380" s="24"/>
      <c r="N1380" s="24"/>
      <c r="O1380" s="24"/>
      <c r="P1380" s="24"/>
      <c r="Q1380" s="24"/>
      <c r="R1380" s="24"/>
    </row>
    <row r="1381" spans="13:18" x14ac:dyDescent="0.15">
      <c r="M1381" s="24"/>
      <c r="N1381" s="24"/>
      <c r="O1381" s="24"/>
      <c r="P1381" s="24"/>
      <c r="Q1381" s="24"/>
      <c r="R1381" s="24"/>
    </row>
    <row r="1382" spans="13:18" x14ac:dyDescent="0.15">
      <c r="M1382" s="24"/>
      <c r="N1382" s="24"/>
      <c r="O1382" s="24"/>
      <c r="P1382" s="24"/>
      <c r="Q1382" s="24"/>
      <c r="R1382" s="24"/>
    </row>
    <row r="1383" spans="13:18" x14ac:dyDescent="0.15">
      <c r="M1383" s="24"/>
      <c r="N1383" s="24"/>
      <c r="O1383" s="24"/>
      <c r="P1383" s="24"/>
      <c r="Q1383" s="24"/>
      <c r="R1383" s="24"/>
    </row>
    <row r="1384" spans="13:18" x14ac:dyDescent="0.15">
      <c r="M1384" s="24"/>
      <c r="N1384" s="24"/>
      <c r="O1384" s="24"/>
      <c r="P1384" s="24"/>
      <c r="Q1384" s="24"/>
      <c r="R1384" s="24"/>
    </row>
    <row r="1385" spans="13:18" x14ac:dyDescent="0.15">
      <c r="M1385" s="24"/>
      <c r="N1385" s="24"/>
      <c r="O1385" s="24"/>
      <c r="P1385" s="24"/>
      <c r="Q1385" s="24"/>
      <c r="R1385" s="24"/>
    </row>
    <row r="1386" spans="13:18" x14ac:dyDescent="0.15">
      <c r="M1386" s="24"/>
      <c r="N1386" s="24"/>
      <c r="O1386" s="24"/>
      <c r="P1386" s="24"/>
      <c r="Q1386" s="24"/>
      <c r="R1386" s="24"/>
    </row>
    <row r="1387" spans="13:18" x14ac:dyDescent="0.15">
      <c r="M1387" s="24"/>
      <c r="N1387" s="24"/>
      <c r="O1387" s="24"/>
      <c r="P1387" s="24"/>
      <c r="Q1387" s="24"/>
      <c r="R1387" s="24"/>
    </row>
  </sheetData>
  <mergeCells count="50">
    <mergeCell ref="D93:L93"/>
    <mergeCell ref="D94:L94"/>
    <mergeCell ref="D95:L99"/>
    <mergeCell ref="B100:L101"/>
    <mergeCell ref="D80:L80"/>
    <mergeCell ref="D81:L81"/>
    <mergeCell ref="D82:L86"/>
    <mergeCell ref="D87:L87"/>
    <mergeCell ref="B88:L89"/>
    <mergeCell ref="D90:L92"/>
    <mergeCell ref="D65:L65"/>
    <mergeCell ref="D66:L66"/>
    <mergeCell ref="D72:L72"/>
    <mergeCell ref="D73:L73"/>
    <mergeCell ref="D74:L78"/>
    <mergeCell ref="D79:L79"/>
    <mergeCell ref="D46:L50"/>
    <mergeCell ref="D51:L51"/>
    <mergeCell ref="D52:L52"/>
    <mergeCell ref="D58:L58"/>
    <mergeCell ref="D59:L59"/>
    <mergeCell ref="D60:L64"/>
    <mergeCell ref="D31:L31"/>
    <mergeCell ref="D32:L36"/>
    <mergeCell ref="D37:L37"/>
    <mergeCell ref="D38:L38"/>
    <mergeCell ref="D44:L44"/>
    <mergeCell ref="D45:L45"/>
    <mergeCell ref="D16:L16"/>
    <mergeCell ref="D17:L17"/>
    <mergeCell ref="D18:L22"/>
    <mergeCell ref="D23:L23"/>
    <mergeCell ref="D24:L24"/>
    <mergeCell ref="D30:L30"/>
    <mergeCell ref="B7:D7"/>
    <mergeCell ref="B8:D8"/>
    <mergeCell ref="B9:D9"/>
    <mergeCell ref="B10:D10"/>
    <mergeCell ref="B11:L11"/>
    <mergeCell ref="B12:C12"/>
    <mergeCell ref="B2:L2"/>
    <mergeCell ref="B3:L3"/>
    <mergeCell ref="B4:L4"/>
    <mergeCell ref="B5:L5"/>
    <mergeCell ref="B6:D6"/>
    <mergeCell ref="E6:E7"/>
    <mergeCell ref="F6:F7"/>
    <mergeCell ref="G6:I6"/>
    <mergeCell ref="J6:J10"/>
    <mergeCell ref="K6:L10"/>
  </mergeCells>
  <conditionalFormatting sqref="L14">
    <cfRule type="expression" dxfId="91" priority="5" stopIfTrue="1">
      <formula>NOT(MONTH(L14)=$B$37)</formula>
    </cfRule>
    <cfRule type="expression" dxfId="90" priority="6" stopIfTrue="1">
      <formula>MATCH(L14,(((#REF!))),0)&gt;0</formula>
    </cfRule>
  </conditionalFormatting>
  <conditionalFormatting sqref="L28 L54">
    <cfRule type="expression" dxfId="89" priority="1" stopIfTrue="1">
      <formula>NOT(MONTH(L28)=$B$37)</formula>
    </cfRule>
    <cfRule type="expression" dxfId="88" priority="2" stopIfTrue="1">
      <formula>MATCH(L28,(((#REF!))),0)&gt;0</formula>
    </cfRule>
  </conditionalFormatting>
  <conditionalFormatting sqref="L39">
    <cfRule type="expression" dxfId="87" priority="3" stopIfTrue="1">
      <formula>NOT(MONTH(L39)=$B$37)</formula>
    </cfRule>
    <cfRule type="expression" dxfId="86" priority="4" stopIfTrue="1">
      <formula>MATCH(L39,(((#REF!))),0)&gt;0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16635-D3F3-4341-A31F-253D437C7C20}">
  <sheetPr>
    <tabColor rgb="FFFFFF00"/>
  </sheetPr>
  <dimension ref="B1:T1387"/>
  <sheetViews>
    <sheetView topLeftCell="A8" zoomScale="85" zoomScaleNormal="85" workbookViewId="0"/>
  </sheetViews>
  <sheetFormatPr baseColWidth="10" defaultColWidth="8.83203125" defaultRowHeight="15" x14ac:dyDescent="0.2"/>
  <cols>
    <col min="2" max="5" width="20.5" style="24" customWidth="1"/>
    <col min="6" max="6" width="21.5" style="24" customWidth="1"/>
    <col min="7" max="8" width="20.1640625" style="24" bestFit="1" customWidth="1"/>
    <col min="9" max="9" width="18.83203125" style="24" customWidth="1"/>
    <col min="10" max="12" width="18.83203125" style="29" customWidth="1"/>
    <col min="13" max="13" width="5.83203125" style="1" customWidth="1"/>
    <col min="14" max="14" width="5.83203125" customWidth="1"/>
    <col min="15" max="15" width="17.5" customWidth="1"/>
  </cols>
  <sheetData>
    <row r="1" spans="2:17" ht="16" thickBo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7" ht="20" customHeight="1" x14ac:dyDescent="0.2">
      <c r="B2" s="229" t="s">
        <v>0</v>
      </c>
      <c r="C2" s="230"/>
      <c r="D2" s="230"/>
      <c r="E2" s="230"/>
      <c r="F2" s="230"/>
      <c r="G2" s="230"/>
      <c r="H2" s="230"/>
      <c r="I2" s="230"/>
      <c r="J2" s="230"/>
      <c r="K2" s="230"/>
      <c r="L2" s="231"/>
      <c r="M2" s="298"/>
    </row>
    <row r="3" spans="2:17" ht="20" customHeight="1" x14ac:dyDescent="0.2">
      <c r="B3" s="232" t="s">
        <v>1</v>
      </c>
      <c r="C3" s="233"/>
      <c r="D3" s="233"/>
      <c r="E3" s="233"/>
      <c r="F3" s="233"/>
      <c r="G3" s="233"/>
      <c r="H3" s="233"/>
      <c r="I3" s="233"/>
      <c r="J3" s="233"/>
      <c r="K3" s="233"/>
      <c r="L3" s="234"/>
      <c r="M3" s="299"/>
    </row>
    <row r="4" spans="2:17" ht="20" customHeight="1" thickBot="1" x14ac:dyDescent="0.25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1"/>
      <c r="M4" s="300"/>
    </row>
    <row r="5" spans="2:17" ht="40" customHeight="1" thickBot="1" x14ac:dyDescent="0.25">
      <c r="B5" s="235" t="s">
        <v>100</v>
      </c>
      <c r="C5" s="236"/>
      <c r="D5" s="236"/>
      <c r="E5" s="236"/>
      <c r="F5" s="236"/>
      <c r="G5" s="236"/>
      <c r="H5" s="236"/>
      <c r="I5" s="236"/>
      <c r="J5" s="236"/>
      <c r="K5" s="236"/>
      <c r="L5" s="237"/>
      <c r="M5" s="298"/>
    </row>
    <row r="6" spans="2:17" ht="30" customHeight="1" x14ac:dyDescent="0.2">
      <c r="B6" s="125" t="s">
        <v>81</v>
      </c>
      <c r="C6" s="126"/>
      <c r="D6" s="126"/>
      <c r="E6" s="238" t="s">
        <v>82</v>
      </c>
      <c r="F6" s="239" t="s">
        <v>83</v>
      </c>
      <c r="G6" s="131" t="s">
        <v>84</v>
      </c>
      <c r="H6" s="131"/>
      <c r="I6" s="131"/>
      <c r="J6" s="240" t="s">
        <v>85</v>
      </c>
      <c r="K6" s="240" t="s">
        <v>39</v>
      </c>
      <c r="L6" s="301"/>
      <c r="M6" s="249"/>
    </row>
    <row r="7" spans="2:17" ht="26" x14ac:dyDescent="0.2">
      <c r="B7" s="127" t="s">
        <v>2</v>
      </c>
      <c r="C7" s="128"/>
      <c r="D7" s="128"/>
      <c r="E7" s="242"/>
      <c r="F7" s="243"/>
      <c r="G7" s="244" t="s">
        <v>86</v>
      </c>
      <c r="H7" s="15" t="s">
        <v>87</v>
      </c>
      <c r="I7" s="245" t="s">
        <v>88</v>
      </c>
      <c r="J7" s="246"/>
      <c r="K7" s="246"/>
      <c r="L7" s="302"/>
      <c r="M7" s="249"/>
    </row>
    <row r="8" spans="2:17" ht="52" x14ac:dyDescent="0.2">
      <c r="B8" s="127" t="s">
        <v>4</v>
      </c>
      <c r="C8" s="128"/>
      <c r="D8" s="128"/>
      <c r="E8" s="16" t="s">
        <v>101</v>
      </c>
      <c r="F8" s="16" t="s">
        <v>102</v>
      </c>
      <c r="G8" s="16" t="s">
        <v>103</v>
      </c>
      <c r="H8" s="16" t="s">
        <v>92</v>
      </c>
      <c r="I8" s="16" t="s">
        <v>104</v>
      </c>
      <c r="J8" s="246"/>
      <c r="K8" s="246"/>
      <c r="L8" s="302"/>
      <c r="M8" s="249"/>
    </row>
    <row r="9" spans="2:17" ht="30" customHeight="1" x14ac:dyDescent="0.2">
      <c r="B9" s="147" t="s">
        <v>24</v>
      </c>
      <c r="C9" s="148"/>
      <c r="D9" s="148"/>
      <c r="E9" s="16" t="s">
        <v>31</v>
      </c>
      <c r="F9" s="16" t="s">
        <v>31</v>
      </c>
      <c r="G9" s="16" t="s">
        <v>38</v>
      </c>
      <c r="H9" s="16" t="s">
        <v>38</v>
      </c>
      <c r="I9" s="16" t="s">
        <v>38</v>
      </c>
      <c r="J9" s="246"/>
      <c r="K9" s="246"/>
      <c r="L9" s="302"/>
      <c r="M9" s="249"/>
    </row>
    <row r="10" spans="2:17" ht="30" customHeight="1" thickBot="1" x14ac:dyDescent="0.25">
      <c r="B10" s="149" t="s">
        <v>25</v>
      </c>
      <c r="C10" s="150"/>
      <c r="D10" s="150"/>
      <c r="E10" s="5" t="s">
        <v>30</v>
      </c>
      <c r="F10" s="5" t="s">
        <v>30</v>
      </c>
      <c r="G10" s="5" t="s">
        <v>37</v>
      </c>
      <c r="H10" s="5" t="s">
        <v>37</v>
      </c>
      <c r="I10" s="5" t="s">
        <v>37</v>
      </c>
      <c r="J10" s="250"/>
      <c r="K10" s="250"/>
      <c r="L10" s="303"/>
      <c r="M10" s="249"/>
    </row>
    <row r="11" spans="2:17" ht="40" customHeight="1" thickBot="1" x14ac:dyDescent="0.25">
      <c r="B11" s="253" t="s">
        <v>105</v>
      </c>
      <c r="C11" s="254"/>
      <c r="D11" s="254"/>
      <c r="E11" s="254"/>
      <c r="F11" s="254"/>
      <c r="G11" s="254"/>
      <c r="H11" s="254"/>
      <c r="I11" s="254"/>
      <c r="J11" s="254"/>
      <c r="K11" s="254"/>
      <c r="L11" s="255"/>
      <c r="M11" s="304"/>
      <c r="O11" s="53"/>
      <c r="P11" s="54" t="s">
        <v>47</v>
      </c>
      <c r="Q11" s="54" t="s">
        <v>46</v>
      </c>
    </row>
    <row r="12" spans="2:17" ht="20" customHeight="1" thickBot="1" x14ac:dyDescent="0.25">
      <c r="B12" s="111" t="s">
        <v>5</v>
      </c>
      <c r="C12" s="112"/>
      <c r="D12" s="39" t="s">
        <v>56</v>
      </c>
      <c r="E12" s="40" t="s">
        <v>57</v>
      </c>
      <c r="F12" s="40" t="s">
        <v>58</v>
      </c>
      <c r="G12" s="40" t="s">
        <v>59</v>
      </c>
      <c r="H12" s="40" t="s">
        <v>60</v>
      </c>
      <c r="I12" s="40" t="s">
        <v>61</v>
      </c>
      <c r="J12" s="40" t="s">
        <v>62</v>
      </c>
      <c r="K12" s="41" t="s">
        <v>63</v>
      </c>
      <c r="L12" s="42" t="s">
        <v>64</v>
      </c>
      <c r="M12" s="305"/>
      <c r="O12" s="257" t="s">
        <v>95</v>
      </c>
      <c r="P12" s="53">
        <v>51</v>
      </c>
      <c r="Q12" s="53">
        <f>COUNTIF($B$13:$L$101,"Fisiologia II")</f>
        <v>51</v>
      </c>
    </row>
    <row r="13" spans="2:17" ht="20" customHeight="1" x14ac:dyDescent="0.2">
      <c r="B13" s="49" t="s">
        <v>12</v>
      </c>
      <c r="C13" s="50">
        <v>45931</v>
      </c>
      <c r="D13" s="306" t="s">
        <v>18</v>
      </c>
      <c r="E13" s="307"/>
      <c r="F13" s="307"/>
      <c r="G13" s="307"/>
      <c r="H13" s="307"/>
      <c r="I13" s="307"/>
      <c r="J13" s="307"/>
      <c r="K13" s="307"/>
      <c r="L13" s="308"/>
      <c r="M13" s="309"/>
      <c r="O13" s="262" t="s">
        <v>96</v>
      </c>
      <c r="P13" s="53">
        <v>51</v>
      </c>
      <c r="Q13" s="53">
        <f>COUNTIF($B$13:$L$101,"Patol. Gen. Ed Immunol.")</f>
        <v>51</v>
      </c>
    </row>
    <row r="14" spans="2:17" ht="20" customHeight="1" x14ac:dyDescent="0.2">
      <c r="B14" s="48" t="s">
        <v>13</v>
      </c>
      <c r="C14" s="51">
        <v>45932</v>
      </c>
      <c r="D14" s="310"/>
      <c r="E14" s="311"/>
      <c r="F14" s="311"/>
      <c r="G14" s="311"/>
      <c r="H14" s="311"/>
      <c r="I14" s="311"/>
      <c r="J14" s="311"/>
      <c r="K14" s="311"/>
      <c r="L14" s="312"/>
      <c r="M14" s="309"/>
      <c r="O14" s="266" t="s">
        <v>98</v>
      </c>
      <c r="P14" s="53">
        <v>14</v>
      </c>
      <c r="Q14" s="53">
        <f>COUNTIF($B$13:$L$101,"Patologia Clin.")</f>
        <v>14</v>
      </c>
    </row>
    <row r="15" spans="2:17" ht="20" customHeight="1" x14ac:dyDescent="0.2">
      <c r="B15" s="48" t="s">
        <v>14</v>
      </c>
      <c r="C15" s="51">
        <v>45933</v>
      </c>
      <c r="D15" s="313"/>
      <c r="E15" s="314"/>
      <c r="F15" s="314"/>
      <c r="G15" s="314"/>
      <c r="H15" s="314"/>
      <c r="I15" s="314"/>
      <c r="J15" s="314"/>
      <c r="K15" s="314"/>
      <c r="L15" s="315"/>
      <c r="M15" s="309"/>
      <c r="O15" s="60" t="s">
        <v>97</v>
      </c>
      <c r="P15" s="53">
        <v>14</v>
      </c>
      <c r="Q15" s="53">
        <f>COUNTIF($B$13:$L$101,"Biochimica Clin.")</f>
        <v>14</v>
      </c>
    </row>
    <row r="16" spans="2:17" ht="20" customHeight="1" x14ac:dyDescent="0.2">
      <c r="B16" s="20" t="s">
        <v>15</v>
      </c>
      <c r="C16" s="56">
        <v>45934</v>
      </c>
      <c r="D16" s="268"/>
      <c r="E16" s="269"/>
      <c r="F16" s="269"/>
      <c r="G16" s="269"/>
      <c r="H16" s="269"/>
      <c r="I16" s="269"/>
      <c r="J16" s="269"/>
      <c r="K16" s="269"/>
      <c r="L16" s="270"/>
      <c r="M16" s="309"/>
      <c r="O16" s="271" t="s">
        <v>99</v>
      </c>
      <c r="P16" s="53">
        <v>14</v>
      </c>
      <c r="Q16" s="53">
        <f>COUNTIF($B$13:$L$101,"Microbiologia Clin.")</f>
        <v>14</v>
      </c>
    </row>
    <row r="17" spans="2:13" ht="20" customHeight="1" x14ac:dyDescent="0.2">
      <c r="B17" s="20" t="s">
        <v>17</v>
      </c>
      <c r="C17" s="52">
        <v>45935</v>
      </c>
      <c r="D17" s="268"/>
      <c r="E17" s="269"/>
      <c r="F17" s="269"/>
      <c r="G17" s="269"/>
      <c r="H17" s="269"/>
      <c r="I17" s="269"/>
      <c r="J17" s="269"/>
      <c r="K17" s="269"/>
      <c r="L17" s="270"/>
      <c r="M17" s="316"/>
    </row>
    <row r="18" spans="2:13" ht="20" customHeight="1" x14ac:dyDescent="0.2">
      <c r="B18" s="48" t="s">
        <v>6</v>
      </c>
      <c r="C18" s="51">
        <v>45936</v>
      </c>
      <c r="D18" s="263" t="s">
        <v>95</v>
      </c>
      <c r="E18" s="264" t="s">
        <v>95</v>
      </c>
      <c r="F18" s="264" t="s">
        <v>95</v>
      </c>
      <c r="G18" s="317" t="s">
        <v>96</v>
      </c>
      <c r="H18" s="317" t="s">
        <v>96</v>
      </c>
      <c r="I18" s="317" t="s">
        <v>96</v>
      </c>
      <c r="J18" s="16"/>
      <c r="K18" s="15" t="s">
        <v>97</v>
      </c>
      <c r="L18" s="15" t="s">
        <v>97</v>
      </c>
      <c r="M18"/>
    </row>
    <row r="19" spans="2:13" ht="20" customHeight="1" x14ac:dyDescent="0.2">
      <c r="B19" s="48" t="s">
        <v>10</v>
      </c>
      <c r="C19" s="55">
        <v>45937</v>
      </c>
      <c r="D19" s="263" t="s">
        <v>95</v>
      </c>
      <c r="E19" s="264" t="s">
        <v>95</v>
      </c>
      <c r="F19" s="264" t="s">
        <v>95</v>
      </c>
      <c r="G19" s="317" t="s">
        <v>96</v>
      </c>
      <c r="H19" s="317" t="s">
        <v>96</v>
      </c>
      <c r="I19" s="16"/>
      <c r="J19" s="15" t="s">
        <v>97</v>
      </c>
      <c r="K19" s="15" t="s">
        <v>97</v>
      </c>
      <c r="L19" s="18"/>
      <c r="M19"/>
    </row>
    <row r="20" spans="2:13" ht="20" customHeight="1" x14ac:dyDescent="0.2">
      <c r="B20" s="48" t="s">
        <v>12</v>
      </c>
      <c r="C20" s="51">
        <v>45938</v>
      </c>
      <c r="D20" s="263" t="s">
        <v>95</v>
      </c>
      <c r="E20" s="264" t="s">
        <v>95</v>
      </c>
      <c r="F20" s="264" t="s">
        <v>95</v>
      </c>
      <c r="G20" s="317" t="s">
        <v>96</v>
      </c>
      <c r="H20" s="317" t="s">
        <v>96</v>
      </c>
      <c r="I20" s="267"/>
      <c r="J20" s="15" t="s">
        <v>97</v>
      </c>
      <c r="K20" s="15" t="s">
        <v>97</v>
      </c>
      <c r="L20" s="18"/>
      <c r="M20" s="309"/>
    </row>
    <row r="21" spans="2:13" ht="20" customHeight="1" x14ac:dyDescent="0.2">
      <c r="B21" s="48" t="s">
        <v>13</v>
      </c>
      <c r="C21" s="51">
        <v>45939</v>
      </c>
      <c r="D21" s="263" t="s">
        <v>95</v>
      </c>
      <c r="E21" s="264" t="s">
        <v>95</v>
      </c>
      <c r="F21" s="264" t="s">
        <v>95</v>
      </c>
      <c r="G21" s="317" t="s">
        <v>96</v>
      </c>
      <c r="H21" s="317" t="s">
        <v>96</v>
      </c>
      <c r="I21" s="16"/>
      <c r="J21" s="15" t="s">
        <v>97</v>
      </c>
      <c r="K21" s="15" t="s">
        <v>97</v>
      </c>
      <c r="L21" s="18"/>
      <c r="M21" s="309"/>
    </row>
    <row r="22" spans="2:13" ht="20" customHeight="1" x14ac:dyDescent="0.2">
      <c r="B22" s="48" t="s">
        <v>14</v>
      </c>
      <c r="C22" s="55">
        <v>45940</v>
      </c>
      <c r="D22" s="263" t="s">
        <v>95</v>
      </c>
      <c r="E22" s="264" t="s">
        <v>95</v>
      </c>
      <c r="F22" s="264" t="s">
        <v>95</v>
      </c>
      <c r="G22" s="317" t="s">
        <v>96</v>
      </c>
      <c r="H22" s="317" t="s">
        <v>96</v>
      </c>
      <c r="I22" s="16"/>
      <c r="J22" s="15" t="s">
        <v>97</v>
      </c>
      <c r="K22" s="15" t="s">
        <v>97</v>
      </c>
      <c r="L22" s="318"/>
      <c r="M22" s="309"/>
    </row>
    <row r="23" spans="2:13" ht="20" customHeight="1" x14ac:dyDescent="0.2">
      <c r="B23" s="20" t="s">
        <v>15</v>
      </c>
      <c r="C23" s="52">
        <v>45941</v>
      </c>
      <c r="D23" s="268"/>
      <c r="E23" s="269"/>
      <c r="F23" s="269"/>
      <c r="G23" s="269"/>
      <c r="H23" s="269"/>
      <c r="I23" s="269"/>
      <c r="J23" s="269"/>
      <c r="K23" s="269"/>
      <c r="L23" s="270"/>
      <c r="M23" s="309"/>
    </row>
    <row r="24" spans="2:13" ht="20" customHeight="1" x14ac:dyDescent="0.2">
      <c r="B24" s="20" t="s">
        <v>17</v>
      </c>
      <c r="C24" s="52">
        <v>45942</v>
      </c>
      <c r="D24" s="268"/>
      <c r="E24" s="269"/>
      <c r="F24" s="269"/>
      <c r="G24" s="269"/>
      <c r="H24" s="269"/>
      <c r="I24" s="269"/>
      <c r="J24" s="269"/>
      <c r="K24" s="269"/>
      <c r="L24" s="270"/>
      <c r="M24" s="316"/>
    </row>
    <row r="25" spans="2:13" ht="20" customHeight="1" x14ac:dyDescent="0.2">
      <c r="B25" s="48" t="s">
        <v>6</v>
      </c>
      <c r="C25" s="55">
        <v>45943</v>
      </c>
      <c r="D25" s="272" t="s">
        <v>18</v>
      </c>
      <c r="E25" s="273"/>
      <c r="F25" s="273"/>
      <c r="G25" s="273"/>
      <c r="H25" s="273"/>
      <c r="I25" s="273"/>
      <c r="J25" s="273"/>
      <c r="K25" s="273"/>
      <c r="L25" s="274"/>
      <c r="M25"/>
    </row>
    <row r="26" spans="2:13" ht="20" customHeight="1" x14ac:dyDescent="0.2">
      <c r="B26" s="48" t="s">
        <v>10</v>
      </c>
      <c r="C26" s="51">
        <v>45944</v>
      </c>
      <c r="D26" s="275"/>
      <c r="E26" s="276"/>
      <c r="F26" s="276"/>
      <c r="G26" s="276"/>
      <c r="H26" s="276"/>
      <c r="I26" s="276"/>
      <c r="J26" s="276"/>
      <c r="K26" s="276"/>
      <c r="L26" s="277"/>
      <c r="M26"/>
    </row>
    <row r="27" spans="2:13" ht="20" customHeight="1" x14ac:dyDescent="0.2">
      <c r="B27" s="48" t="s">
        <v>12</v>
      </c>
      <c r="C27" s="51">
        <v>45945</v>
      </c>
      <c r="D27" s="275"/>
      <c r="E27" s="276"/>
      <c r="F27" s="276"/>
      <c r="G27" s="276"/>
      <c r="H27" s="276"/>
      <c r="I27" s="276"/>
      <c r="J27" s="276"/>
      <c r="K27" s="276"/>
      <c r="L27" s="277"/>
      <c r="M27" s="309"/>
    </row>
    <row r="28" spans="2:13" ht="20" customHeight="1" x14ac:dyDescent="0.2">
      <c r="B28" s="48" t="s">
        <v>13</v>
      </c>
      <c r="C28" s="55">
        <v>45946</v>
      </c>
      <c r="D28" s="275"/>
      <c r="E28" s="276"/>
      <c r="F28" s="276"/>
      <c r="G28" s="276"/>
      <c r="H28" s="276"/>
      <c r="I28" s="276"/>
      <c r="J28" s="276"/>
      <c r="K28" s="276"/>
      <c r="L28" s="277"/>
      <c r="M28" s="309"/>
    </row>
    <row r="29" spans="2:13" ht="20" customHeight="1" x14ac:dyDescent="0.2">
      <c r="B29" s="48" t="s">
        <v>14</v>
      </c>
      <c r="C29" s="51">
        <v>45947</v>
      </c>
      <c r="D29" s="278"/>
      <c r="E29" s="279"/>
      <c r="F29" s="279"/>
      <c r="G29" s="279"/>
      <c r="H29" s="279"/>
      <c r="I29" s="279"/>
      <c r="J29" s="279"/>
      <c r="K29" s="279"/>
      <c r="L29" s="280"/>
      <c r="M29" s="309"/>
    </row>
    <row r="30" spans="2:13" ht="20" customHeight="1" x14ac:dyDescent="0.2">
      <c r="B30" s="20" t="s">
        <v>15</v>
      </c>
      <c r="C30" s="52">
        <v>45948</v>
      </c>
      <c r="D30" s="268"/>
      <c r="E30" s="269"/>
      <c r="F30" s="269"/>
      <c r="G30" s="269"/>
      <c r="H30" s="269"/>
      <c r="I30" s="269"/>
      <c r="J30" s="269"/>
      <c r="K30" s="269"/>
      <c r="L30" s="270"/>
      <c r="M30" s="309"/>
    </row>
    <row r="31" spans="2:13" ht="20" customHeight="1" x14ac:dyDescent="0.2">
      <c r="B31" s="20" t="s">
        <v>17</v>
      </c>
      <c r="C31" s="56">
        <v>45949</v>
      </c>
      <c r="D31" s="268"/>
      <c r="E31" s="269"/>
      <c r="F31" s="269"/>
      <c r="G31" s="269"/>
      <c r="H31" s="269"/>
      <c r="I31" s="269"/>
      <c r="J31" s="269"/>
      <c r="K31" s="269"/>
      <c r="L31" s="270"/>
      <c r="M31" s="316"/>
    </row>
    <row r="32" spans="2:13" ht="20" customHeight="1" x14ac:dyDescent="0.2">
      <c r="B32" s="48" t="s">
        <v>6</v>
      </c>
      <c r="C32" s="51">
        <v>45950</v>
      </c>
      <c r="D32" s="263" t="s">
        <v>95</v>
      </c>
      <c r="E32" s="264" t="s">
        <v>95</v>
      </c>
      <c r="F32" s="264" t="s">
        <v>95</v>
      </c>
      <c r="G32" s="317" t="s">
        <v>96</v>
      </c>
      <c r="H32" s="317" t="s">
        <v>96</v>
      </c>
      <c r="I32" s="317" t="s">
        <v>96</v>
      </c>
      <c r="J32" s="16"/>
      <c r="K32" s="15" t="s">
        <v>97</v>
      </c>
      <c r="L32" s="15" t="s">
        <v>97</v>
      </c>
      <c r="M32"/>
    </row>
    <row r="33" spans="2:13" ht="20" customHeight="1" x14ac:dyDescent="0.2">
      <c r="B33" s="48" t="s">
        <v>10</v>
      </c>
      <c r="C33" s="51">
        <v>45951</v>
      </c>
      <c r="D33" s="263" t="s">
        <v>95</v>
      </c>
      <c r="E33" s="264" t="s">
        <v>95</v>
      </c>
      <c r="F33" s="264" t="s">
        <v>95</v>
      </c>
      <c r="G33" s="317" t="s">
        <v>96</v>
      </c>
      <c r="H33" s="317" t="s">
        <v>96</v>
      </c>
      <c r="I33" s="16"/>
      <c r="J33" s="15" t="s">
        <v>97</v>
      </c>
      <c r="K33" s="15" t="s">
        <v>97</v>
      </c>
      <c r="L33" s="18"/>
      <c r="M33"/>
    </row>
    <row r="34" spans="2:13" ht="20" customHeight="1" x14ac:dyDescent="0.2">
      <c r="B34" s="48" t="s">
        <v>12</v>
      </c>
      <c r="C34" s="55">
        <v>45952</v>
      </c>
      <c r="D34" s="263" t="s">
        <v>95</v>
      </c>
      <c r="E34" s="264" t="s">
        <v>95</v>
      </c>
      <c r="F34" s="264" t="s">
        <v>95</v>
      </c>
      <c r="G34" s="317" t="s">
        <v>96</v>
      </c>
      <c r="H34" s="317" t="s">
        <v>96</v>
      </c>
      <c r="I34" s="267"/>
      <c r="J34" s="244" t="s">
        <v>98</v>
      </c>
      <c r="K34" s="244" t="s">
        <v>98</v>
      </c>
      <c r="L34" s="18"/>
      <c r="M34" s="309"/>
    </row>
    <row r="35" spans="2:13" ht="20" customHeight="1" x14ac:dyDescent="0.2">
      <c r="B35" s="48" t="s">
        <v>13</v>
      </c>
      <c r="C35" s="51">
        <v>45953</v>
      </c>
      <c r="D35" s="263" t="s">
        <v>95</v>
      </c>
      <c r="E35" s="264" t="s">
        <v>95</v>
      </c>
      <c r="F35" s="264" t="s">
        <v>95</v>
      </c>
      <c r="G35" s="317" t="s">
        <v>96</v>
      </c>
      <c r="H35" s="317" t="s">
        <v>96</v>
      </c>
      <c r="I35" s="16"/>
      <c r="J35" s="244" t="s">
        <v>98</v>
      </c>
      <c r="K35" s="244" t="s">
        <v>98</v>
      </c>
      <c r="L35" s="18"/>
      <c r="M35" s="309"/>
    </row>
    <row r="36" spans="2:13" ht="20" customHeight="1" x14ac:dyDescent="0.2">
      <c r="B36" s="48" t="s">
        <v>14</v>
      </c>
      <c r="C36" s="51">
        <v>45954</v>
      </c>
      <c r="D36" s="263" t="s">
        <v>95</v>
      </c>
      <c r="E36" s="264" t="s">
        <v>95</v>
      </c>
      <c r="F36" s="264" t="s">
        <v>95</v>
      </c>
      <c r="G36" s="317" t="s">
        <v>96</v>
      </c>
      <c r="H36" s="317" t="s">
        <v>96</v>
      </c>
      <c r="I36" s="16"/>
      <c r="J36" s="244" t="s">
        <v>98</v>
      </c>
      <c r="K36" s="244" t="s">
        <v>98</v>
      </c>
      <c r="L36" s="18"/>
      <c r="M36" s="309"/>
    </row>
    <row r="37" spans="2:13" ht="20" customHeight="1" x14ac:dyDescent="0.2">
      <c r="B37" s="20" t="s">
        <v>15</v>
      </c>
      <c r="C37" s="56">
        <v>45955</v>
      </c>
      <c r="D37" s="268"/>
      <c r="E37" s="269"/>
      <c r="F37" s="269"/>
      <c r="G37" s="269"/>
      <c r="H37" s="269"/>
      <c r="I37" s="269"/>
      <c r="J37" s="269"/>
      <c r="K37" s="269"/>
      <c r="L37" s="270"/>
      <c r="M37" s="309"/>
    </row>
    <row r="38" spans="2:13" ht="20" customHeight="1" x14ac:dyDescent="0.2">
      <c r="B38" s="20" t="s">
        <v>17</v>
      </c>
      <c r="C38" s="52">
        <v>45956</v>
      </c>
      <c r="D38" s="268"/>
      <c r="E38" s="269"/>
      <c r="F38" s="269"/>
      <c r="G38" s="269"/>
      <c r="H38" s="269"/>
      <c r="I38" s="269"/>
      <c r="J38" s="269"/>
      <c r="K38" s="269"/>
      <c r="L38" s="270"/>
      <c r="M38" s="316"/>
    </row>
    <row r="39" spans="2:13" ht="20" customHeight="1" x14ac:dyDescent="0.2">
      <c r="B39" s="48" t="s">
        <v>6</v>
      </c>
      <c r="C39" s="51">
        <v>45957</v>
      </c>
      <c r="D39" s="272" t="s">
        <v>18</v>
      </c>
      <c r="E39" s="273"/>
      <c r="F39" s="273"/>
      <c r="G39" s="273"/>
      <c r="H39" s="273"/>
      <c r="I39" s="273"/>
      <c r="J39" s="273"/>
      <c r="K39" s="273"/>
      <c r="L39" s="274"/>
      <c r="M39"/>
    </row>
    <row r="40" spans="2:13" ht="20" customHeight="1" x14ac:dyDescent="0.2">
      <c r="B40" s="48" t="s">
        <v>10</v>
      </c>
      <c r="C40" s="55">
        <v>45958</v>
      </c>
      <c r="D40" s="275"/>
      <c r="E40" s="276"/>
      <c r="F40" s="276"/>
      <c r="G40" s="276"/>
      <c r="H40" s="276"/>
      <c r="I40" s="276"/>
      <c r="J40" s="276"/>
      <c r="K40" s="276"/>
      <c r="L40" s="277"/>
      <c r="M40"/>
    </row>
    <row r="41" spans="2:13" ht="20" customHeight="1" x14ac:dyDescent="0.2">
      <c r="B41" s="48" t="s">
        <v>12</v>
      </c>
      <c r="C41" s="51">
        <v>45959</v>
      </c>
      <c r="D41" s="275"/>
      <c r="E41" s="276"/>
      <c r="F41" s="276"/>
      <c r="G41" s="276"/>
      <c r="H41" s="276"/>
      <c r="I41" s="276"/>
      <c r="J41" s="276"/>
      <c r="K41" s="276"/>
      <c r="L41" s="277"/>
      <c r="M41" s="309"/>
    </row>
    <row r="42" spans="2:13" ht="20" customHeight="1" x14ac:dyDescent="0.2">
      <c r="B42" s="48" t="s">
        <v>13</v>
      </c>
      <c r="C42" s="51">
        <v>45960</v>
      </c>
      <c r="D42" s="275"/>
      <c r="E42" s="276"/>
      <c r="F42" s="276"/>
      <c r="G42" s="276"/>
      <c r="H42" s="276"/>
      <c r="I42" s="276"/>
      <c r="J42" s="276"/>
      <c r="K42" s="276"/>
      <c r="L42" s="277"/>
      <c r="M42" s="309"/>
    </row>
    <row r="43" spans="2:13" ht="20" customHeight="1" x14ac:dyDescent="0.2">
      <c r="B43" s="48" t="s">
        <v>14</v>
      </c>
      <c r="C43" s="55">
        <v>45961</v>
      </c>
      <c r="D43" s="278"/>
      <c r="E43" s="279"/>
      <c r="F43" s="279"/>
      <c r="G43" s="279"/>
      <c r="H43" s="279"/>
      <c r="I43" s="279"/>
      <c r="J43" s="279"/>
      <c r="K43" s="279"/>
      <c r="L43" s="280"/>
      <c r="M43" s="309"/>
    </row>
    <row r="44" spans="2:13" ht="20" customHeight="1" x14ac:dyDescent="0.2">
      <c r="B44" s="20" t="s">
        <v>15</v>
      </c>
      <c r="C44" s="52">
        <v>45962</v>
      </c>
      <c r="D44" s="268"/>
      <c r="E44" s="269"/>
      <c r="F44" s="269"/>
      <c r="G44" s="269"/>
      <c r="H44" s="269"/>
      <c r="I44" s="269"/>
      <c r="J44" s="269"/>
      <c r="K44" s="269"/>
      <c r="L44" s="270"/>
      <c r="M44" s="309"/>
    </row>
    <row r="45" spans="2:13" ht="20" customHeight="1" x14ac:dyDescent="0.2">
      <c r="B45" s="20" t="s">
        <v>17</v>
      </c>
      <c r="C45" s="52">
        <v>45963</v>
      </c>
      <c r="D45" s="268"/>
      <c r="E45" s="269"/>
      <c r="F45" s="269"/>
      <c r="G45" s="269"/>
      <c r="H45" s="269"/>
      <c r="I45" s="269"/>
      <c r="J45" s="269"/>
      <c r="K45" s="269"/>
      <c r="L45" s="270"/>
      <c r="M45" s="316"/>
    </row>
    <row r="46" spans="2:13" ht="20" customHeight="1" x14ac:dyDescent="0.2">
      <c r="B46" s="48" t="s">
        <v>6</v>
      </c>
      <c r="C46" s="55">
        <v>45964</v>
      </c>
      <c r="D46" s="263" t="s">
        <v>95</v>
      </c>
      <c r="E46" s="264" t="s">
        <v>95</v>
      </c>
      <c r="F46" s="264" t="s">
        <v>95</v>
      </c>
      <c r="G46" s="317" t="s">
        <v>96</v>
      </c>
      <c r="H46" s="317" t="s">
        <v>96</v>
      </c>
      <c r="J46" s="244" t="s">
        <v>98</v>
      </c>
      <c r="K46" s="244" t="s">
        <v>98</v>
      </c>
      <c r="L46" s="18"/>
      <c r="M46"/>
    </row>
    <row r="47" spans="2:13" ht="20" customHeight="1" x14ac:dyDescent="0.2">
      <c r="B47" s="48" t="s">
        <v>10</v>
      </c>
      <c r="C47" s="51">
        <v>45965</v>
      </c>
      <c r="D47" s="263" t="s">
        <v>95</v>
      </c>
      <c r="E47" s="264" t="s">
        <v>95</v>
      </c>
      <c r="F47" s="317" t="s">
        <v>96</v>
      </c>
      <c r="G47" s="317" t="s">
        <v>96</v>
      </c>
      <c r="H47" s="317" t="s">
        <v>96</v>
      </c>
      <c r="I47" s="267"/>
      <c r="J47" s="244" t="s">
        <v>98</v>
      </c>
      <c r="K47" s="244" t="s">
        <v>98</v>
      </c>
      <c r="L47" s="18"/>
      <c r="M47"/>
    </row>
    <row r="48" spans="2:13" ht="20" customHeight="1" x14ac:dyDescent="0.2">
      <c r="B48" s="48" t="s">
        <v>12</v>
      </c>
      <c r="C48" s="51">
        <v>45966</v>
      </c>
      <c r="D48" s="263" t="s">
        <v>95</v>
      </c>
      <c r="E48" s="264" t="s">
        <v>95</v>
      </c>
      <c r="F48" s="317" t="s">
        <v>96</v>
      </c>
      <c r="G48" s="317" t="s">
        <v>96</v>
      </c>
      <c r="H48" s="317" t="s">
        <v>96</v>
      </c>
      <c r="I48" s="16"/>
      <c r="J48" s="244" t="s">
        <v>98</v>
      </c>
      <c r="K48" s="244" t="s">
        <v>98</v>
      </c>
      <c r="L48" s="18"/>
      <c r="M48" s="309"/>
    </row>
    <row r="49" spans="2:13" ht="20" customHeight="1" x14ac:dyDescent="0.2">
      <c r="B49" s="48" t="s">
        <v>13</v>
      </c>
      <c r="C49" s="55">
        <v>45967</v>
      </c>
      <c r="D49" s="263" t="s">
        <v>95</v>
      </c>
      <c r="E49" s="264" t="s">
        <v>95</v>
      </c>
      <c r="F49" s="317" t="s">
        <v>96</v>
      </c>
      <c r="G49" s="317" t="s">
        <v>96</v>
      </c>
      <c r="H49" s="317" t="s">
        <v>96</v>
      </c>
      <c r="I49" s="267"/>
      <c r="J49" s="244" t="s">
        <v>98</v>
      </c>
      <c r="K49" s="244" t="s">
        <v>98</v>
      </c>
      <c r="L49" s="318"/>
      <c r="M49" s="309"/>
    </row>
    <row r="50" spans="2:13" ht="20" customHeight="1" x14ac:dyDescent="0.2">
      <c r="B50" s="48" t="s">
        <v>14</v>
      </c>
      <c r="C50" s="51">
        <v>45968</v>
      </c>
      <c r="D50" s="263" t="s">
        <v>95</v>
      </c>
      <c r="E50" s="264" t="s">
        <v>95</v>
      </c>
      <c r="F50" s="317" t="s">
        <v>96</v>
      </c>
      <c r="G50" s="317" t="s">
        <v>96</v>
      </c>
      <c r="H50" s="317" t="s">
        <v>96</v>
      </c>
      <c r="I50" s="16"/>
      <c r="J50" s="245" t="s">
        <v>99</v>
      </c>
      <c r="K50" s="245" t="s">
        <v>99</v>
      </c>
      <c r="L50" s="18"/>
      <c r="M50" s="309"/>
    </row>
    <row r="51" spans="2:13" ht="20" customHeight="1" x14ac:dyDescent="0.2">
      <c r="B51" s="20" t="s">
        <v>15</v>
      </c>
      <c r="C51" s="52">
        <v>45969</v>
      </c>
      <c r="D51" s="268"/>
      <c r="E51" s="269"/>
      <c r="F51" s="269"/>
      <c r="G51" s="269"/>
      <c r="H51" s="269"/>
      <c r="I51" s="269"/>
      <c r="J51" s="269"/>
      <c r="K51" s="269"/>
      <c r="L51" s="270"/>
      <c r="M51" s="309"/>
    </row>
    <row r="52" spans="2:13" ht="20" customHeight="1" x14ac:dyDescent="0.2">
      <c r="B52" s="20" t="s">
        <v>17</v>
      </c>
      <c r="C52" s="56">
        <v>45970</v>
      </c>
      <c r="D52" s="268"/>
      <c r="E52" s="269"/>
      <c r="F52" s="269"/>
      <c r="G52" s="269"/>
      <c r="H52" s="269"/>
      <c r="I52" s="269"/>
      <c r="J52" s="269"/>
      <c r="K52" s="269"/>
      <c r="L52" s="270"/>
      <c r="M52" s="316"/>
    </row>
    <row r="53" spans="2:13" ht="20" customHeight="1" x14ac:dyDescent="0.2">
      <c r="B53" s="48" t="s">
        <v>6</v>
      </c>
      <c r="C53" s="51">
        <v>45971</v>
      </c>
      <c r="D53" s="272" t="s">
        <v>18</v>
      </c>
      <c r="E53" s="273"/>
      <c r="F53" s="273"/>
      <c r="G53" s="273"/>
      <c r="H53" s="273"/>
      <c r="I53" s="273"/>
      <c r="J53" s="273"/>
      <c r="K53" s="273"/>
      <c r="L53" s="274"/>
      <c r="M53"/>
    </row>
    <row r="54" spans="2:13" ht="20" customHeight="1" x14ac:dyDescent="0.2">
      <c r="B54" s="48" t="s">
        <v>10</v>
      </c>
      <c r="C54" s="51">
        <v>45972</v>
      </c>
      <c r="D54" s="275"/>
      <c r="E54" s="276"/>
      <c r="F54" s="276"/>
      <c r="G54" s="276"/>
      <c r="H54" s="276"/>
      <c r="I54" s="276"/>
      <c r="J54" s="276"/>
      <c r="K54" s="276"/>
      <c r="L54" s="277"/>
      <c r="M54"/>
    </row>
    <row r="55" spans="2:13" ht="20" customHeight="1" x14ac:dyDescent="0.2">
      <c r="B55" s="48" t="s">
        <v>12</v>
      </c>
      <c r="C55" s="55">
        <v>45973</v>
      </c>
      <c r="D55" s="275"/>
      <c r="E55" s="276"/>
      <c r="F55" s="276"/>
      <c r="G55" s="276"/>
      <c r="H55" s="276"/>
      <c r="I55" s="276"/>
      <c r="J55" s="276"/>
      <c r="K55" s="276"/>
      <c r="L55" s="277"/>
      <c r="M55" s="309"/>
    </row>
    <row r="56" spans="2:13" ht="20" customHeight="1" x14ac:dyDescent="0.2">
      <c r="B56" s="48" t="s">
        <v>13</v>
      </c>
      <c r="C56" s="51">
        <v>45974</v>
      </c>
      <c r="D56" s="275"/>
      <c r="E56" s="276"/>
      <c r="F56" s="276"/>
      <c r="G56" s="276"/>
      <c r="H56" s="276"/>
      <c r="I56" s="276"/>
      <c r="J56" s="276"/>
      <c r="K56" s="276"/>
      <c r="L56" s="277"/>
      <c r="M56" s="309"/>
    </row>
    <row r="57" spans="2:13" ht="20" customHeight="1" x14ac:dyDescent="0.2">
      <c r="B57" s="48" t="s">
        <v>14</v>
      </c>
      <c r="C57" s="51">
        <v>45975</v>
      </c>
      <c r="D57" s="278"/>
      <c r="E57" s="279"/>
      <c r="F57" s="279"/>
      <c r="G57" s="279"/>
      <c r="H57" s="279"/>
      <c r="I57" s="279"/>
      <c r="J57" s="279"/>
      <c r="K57" s="279"/>
      <c r="L57" s="280"/>
      <c r="M57" s="309"/>
    </row>
    <row r="58" spans="2:13" ht="20" customHeight="1" x14ac:dyDescent="0.2">
      <c r="B58" s="20" t="s">
        <v>15</v>
      </c>
      <c r="C58" s="56">
        <v>45976</v>
      </c>
      <c r="D58" s="268"/>
      <c r="E58" s="269"/>
      <c r="F58" s="269"/>
      <c r="G58" s="269"/>
      <c r="H58" s="269"/>
      <c r="I58" s="269"/>
      <c r="J58" s="269"/>
      <c r="K58" s="269"/>
      <c r="L58" s="270"/>
      <c r="M58" s="309"/>
    </row>
    <row r="59" spans="2:13" ht="20" customHeight="1" x14ac:dyDescent="0.2">
      <c r="B59" s="20" t="s">
        <v>17</v>
      </c>
      <c r="C59" s="52">
        <v>45977</v>
      </c>
      <c r="D59" s="268"/>
      <c r="E59" s="269"/>
      <c r="F59" s="269"/>
      <c r="G59" s="269"/>
      <c r="H59" s="269"/>
      <c r="I59" s="269"/>
      <c r="J59" s="269"/>
      <c r="K59" s="269"/>
      <c r="L59" s="270"/>
      <c r="M59" s="316"/>
    </row>
    <row r="60" spans="2:13" ht="20" customHeight="1" x14ac:dyDescent="0.2">
      <c r="B60" s="48" t="s">
        <v>6</v>
      </c>
      <c r="C60" s="51">
        <v>45978</v>
      </c>
      <c r="D60" s="263" t="s">
        <v>95</v>
      </c>
      <c r="E60" s="264" t="s">
        <v>95</v>
      </c>
      <c r="F60" s="317" t="s">
        <v>96</v>
      </c>
      <c r="G60" s="317" t="s">
        <v>96</v>
      </c>
      <c r="H60" s="317" t="s">
        <v>96</v>
      </c>
      <c r="I60" s="16"/>
      <c r="J60" s="245" t="s">
        <v>99</v>
      </c>
      <c r="K60" s="245" t="s">
        <v>99</v>
      </c>
      <c r="L60" s="319" t="s">
        <v>99</v>
      </c>
      <c r="M60"/>
    </row>
    <row r="61" spans="2:13" ht="20" customHeight="1" x14ac:dyDescent="0.2">
      <c r="B61" s="48" t="s">
        <v>10</v>
      </c>
      <c r="C61" s="55">
        <v>45979</v>
      </c>
      <c r="D61" s="263" t="s">
        <v>95</v>
      </c>
      <c r="E61" s="264" t="s">
        <v>95</v>
      </c>
      <c r="F61" s="317" t="s">
        <v>96</v>
      </c>
      <c r="G61" s="317" t="s">
        <v>96</v>
      </c>
      <c r="H61" s="317" t="s">
        <v>96</v>
      </c>
      <c r="I61" s="267"/>
      <c r="J61" s="245" t="s">
        <v>99</v>
      </c>
      <c r="K61" s="245" t="s">
        <v>99</v>
      </c>
      <c r="L61" s="319" t="s">
        <v>99</v>
      </c>
      <c r="M61"/>
    </row>
    <row r="62" spans="2:13" ht="20" customHeight="1" x14ac:dyDescent="0.2">
      <c r="B62" s="48" t="s">
        <v>12</v>
      </c>
      <c r="C62" s="51">
        <v>45980</v>
      </c>
      <c r="D62" s="263" t="s">
        <v>95</v>
      </c>
      <c r="E62" s="264" t="s">
        <v>95</v>
      </c>
      <c r="F62" s="317" t="s">
        <v>96</v>
      </c>
      <c r="G62" s="317" t="s">
        <v>96</v>
      </c>
      <c r="H62" s="317" t="s">
        <v>96</v>
      </c>
      <c r="I62" s="16"/>
      <c r="J62" s="245" t="s">
        <v>99</v>
      </c>
      <c r="K62" s="245" t="s">
        <v>99</v>
      </c>
      <c r="L62" s="18"/>
      <c r="M62" s="316"/>
    </row>
    <row r="63" spans="2:13" ht="20" customHeight="1" x14ac:dyDescent="0.2">
      <c r="B63" s="48" t="s">
        <v>13</v>
      </c>
      <c r="C63" s="51">
        <v>45981</v>
      </c>
      <c r="D63" s="263" t="s">
        <v>95</v>
      </c>
      <c r="E63" s="264" t="s">
        <v>95</v>
      </c>
      <c r="F63" s="317" t="s">
        <v>96</v>
      </c>
      <c r="G63" s="317" t="s">
        <v>96</v>
      </c>
      <c r="H63" s="317" t="s">
        <v>96</v>
      </c>
      <c r="I63" s="16"/>
      <c r="J63" s="245" t="s">
        <v>99</v>
      </c>
      <c r="K63" s="245" t="s">
        <v>99</v>
      </c>
      <c r="L63" s="18"/>
      <c r="M63" s="316"/>
    </row>
    <row r="64" spans="2:13" ht="20" customHeight="1" x14ac:dyDescent="0.2">
      <c r="B64" s="48" t="s">
        <v>14</v>
      </c>
      <c r="C64" s="55">
        <v>45982</v>
      </c>
      <c r="D64" s="264" t="s">
        <v>95</v>
      </c>
      <c r="E64" s="264" t="s">
        <v>95</v>
      </c>
      <c r="F64" s="317" t="s">
        <v>96</v>
      </c>
      <c r="G64" s="317" t="s">
        <v>96</v>
      </c>
      <c r="H64" s="317" t="s">
        <v>96</v>
      </c>
      <c r="I64" s="16"/>
      <c r="J64" s="245" t="s">
        <v>99</v>
      </c>
      <c r="K64" s="245" t="s">
        <v>99</v>
      </c>
      <c r="L64" s="18"/>
      <c r="M64" s="316"/>
    </row>
    <row r="65" spans="2:13" ht="20" customHeight="1" x14ac:dyDescent="0.2">
      <c r="B65" s="20" t="s">
        <v>15</v>
      </c>
      <c r="C65" s="52">
        <v>45983</v>
      </c>
      <c r="D65" s="268"/>
      <c r="E65" s="269"/>
      <c r="F65" s="269"/>
      <c r="G65" s="269"/>
      <c r="H65" s="269"/>
      <c r="I65" s="269"/>
      <c r="J65" s="269"/>
      <c r="K65" s="269"/>
      <c r="L65" s="270"/>
      <c r="M65" s="316"/>
    </row>
    <row r="66" spans="2:13" ht="20" customHeight="1" x14ac:dyDescent="0.2">
      <c r="B66" s="20" t="s">
        <v>17</v>
      </c>
      <c r="C66" s="52">
        <v>45984</v>
      </c>
      <c r="D66" s="268"/>
      <c r="E66" s="269"/>
      <c r="F66" s="269"/>
      <c r="G66" s="269"/>
      <c r="H66" s="269"/>
      <c r="I66" s="269"/>
      <c r="J66" s="269"/>
      <c r="K66" s="269"/>
      <c r="L66" s="270"/>
      <c r="M66" s="316"/>
    </row>
    <row r="67" spans="2:13" ht="20" customHeight="1" x14ac:dyDescent="0.2">
      <c r="B67" s="48" t="s">
        <v>6</v>
      </c>
      <c r="C67" s="55">
        <v>45985</v>
      </c>
      <c r="D67" s="272" t="s">
        <v>18</v>
      </c>
      <c r="E67" s="273"/>
      <c r="F67" s="273"/>
      <c r="G67" s="273"/>
      <c r="H67" s="273"/>
      <c r="I67" s="273"/>
      <c r="J67" s="273"/>
      <c r="K67" s="273"/>
      <c r="L67" s="274"/>
    </row>
    <row r="68" spans="2:13" ht="20" customHeight="1" x14ac:dyDescent="0.2">
      <c r="B68" s="48" t="s">
        <v>10</v>
      </c>
      <c r="C68" s="51">
        <v>45986</v>
      </c>
      <c r="D68" s="275"/>
      <c r="E68" s="276"/>
      <c r="F68" s="276"/>
      <c r="G68" s="276"/>
      <c r="H68" s="276"/>
      <c r="I68" s="276"/>
      <c r="J68" s="276"/>
      <c r="K68" s="276"/>
      <c r="L68" s="277"/>
    </row>
    <row r="69" spans="2:13" ht="20" customHeight="1" x14ac:dyDescent="0.2">
      <c r="B69" s="48" t="s">
        <v>12</v>
      </c>
      <c r="C69" s="51">
        <v>45987</v>
      </c>
      <c r="D69" s="275"/>
      <c r="E69" s="276"/>
      <c r="F69" s="276"/>
      <c r="G69" s="276"/>
      <c r="H69" s="276"/>
      <c r="I69" s="276"/>
      <c r="J69" s="276"/>
      <c r="K69" s="276"/>
      <c r="L69" s="277"/>
    </row>
    <row r="70" spans="2:13" ht="20" customHeight="1" x14ac:dyDescent="0.2">
      <c r="B70" s="48" t="s">
        <v>13</v>
      </c>
      <c r="C70" s="55">
        <v>45988</v>
      </c>
      <c r="D70" s="275"/>
      <c r="E70" s="276"/>
      <c r="F70" s="276"/>
      <c r="G70" s="276"/>
      <c r="H70" s="276"/>
      <c r="I70" s="276"/>
      <c r="J70" s="276"/>
      <c r="K70" s="276"/>
      <c r="L70" s="277"/>
    </row>
    <row r="71" spans="2:13" ht="20" customHeight="1" x14ac:dyDescent="0.2">
      <c r="B71" s="48" t="s">
        <v>14</v>
      </c>
      <c r="C71" s="51">
        <v>45989</v>
      </c>
      <c r="D71" s="278"/>
      <c r="E71" s="279"/>
      <c r="F71" s="279"/>
      <c r="G71" s="279"/>
      <c r="H71" s="279"/>
      <c r="I71" s="279"/>
      <c r="J71" s="279"/>
      <c r="K71" s="279"/>
      <c r="L71" s="280"/>
    </row>
    <row r="72" spans="2:13" ht="20" customHeight="1" x14ac:dyDescent="0.2">
      <c r="B72" s="20" t="s">
        <v>15</v>
      </c>
      <c r="C72" s="52">
        <v>45990</v>
      </c>
      <c r="D72" s="268"/>
      <c r="E72" s="269"/>
      <c r="F72" s="269"/>
      <c r="G72" s="269"/>
      <c r="H72" s="269"/>
      <c r="I72" s="269"/>
      <c r="J72" s="269"/>
      <c r="K72" s="269"/>
      <c r="L72" s="270"/>
    </row>
    <row r="73" spans="2:13" ht="20" customHeight="1" x14ac:dyDescent="0.2">
      <c r="B73" s="20" t="s">
        <v>17</v>
      </c>
      <c r="C73" s="56">
        <v>45991</v>
      </c>
      <c r="D73" s="268"/>
      <c r="E73" s="269"/>
      <c r="F73" s="269"/>
      <c r="G73" s="269"/>
      <c r="H73" s="269"/>
      <c r="I73" s="269"/>
      <c r="J73" s="269"/>
      <c r="K73" s="269"/>
      <c r="L73" s="270"/>
    </row>
    <row r="74" spans="2:13" ht="20" customHeight="1" x14ac:dyDescent="0.2">
      <c r="B74" s="48" t="s">
        <v>6</v>
      </c>
      <c r="C74" s="51">
        <v>45992</v>
      </c>
      <c r="D74" s="158" t="s">
        <v>18</v>
      </c>
      <c r="E74" s="159"/>
      <c r="F74" s="159"/>
      <c r="G74" s="159"/>
      <c r="H74" s="159"/>
      <c r="I74" s="159"/>
      <c r="J74" s="159"/>
      <c r="K74" s="159"/>
      <c r="L74" s="160"/>
    </row>
    <row r="75" spans="2:13" ht="20" customHeight="1" x14ac:dyDescent="0.2">
      <c r="B75" s="48" t="s">
        <v>10</v>
      </c>
      <c r="C75" s="51">
        <v>45993</v>
      </c>
      <c r="D75" s="153"/>
      <c r="E75" s="154"/>
      <c r="F75" s="154"/>
      <c r="G75" s="154"/>
      <c r="H75" s="154"/>
      <c r="I75" s="154"/>
      <c r="J75" s="154"/>
      <c r="K75" s="154"/>
      <c r="L75" s="161"/>
    </row>
    <row r="76" spans="2:13" ht="20" customHeight="1" x14ac:dyDescent="0.2">
      <c r="B76" s="48" t="s">
        <v>12</v>
      </c>
      <c r="C76" s="55">
        <v>45994</v>
      </c>
      <c r="D76" s="153"/>
      <c r="E76" s="154"/>
      <c r="F76" s="154"/>
      <c r="G76" s="154"/>
      <c r="H76" s="154"/>
      <c r="I76" s="154"/>
      <c r="J76" s="154"/>
      <c r="K76" s="154"/>
      <c r="L76" s="161"/>
    </row>
    <row r="77" spans="2:13" ht="20" customHeight="1" x14ac:dyDescent="0.2">
      <c r="B77" s="48" t="s">
        <v>13</v>
      </c>
      <c r="C77" s="51">
        <v>45995</v>
      </c>
      <c r="D77" s="153"/>
      <c r="E77" s="154"/>
      <c r="F77" s="154"/>
      <c r="G77" s="154"/>
      <c r="H77" s="154"/>
      <c r="I77" s="154"/>
      <c r="J77" s="154"/>
      <c r="K77" s="154"/>
      <c r="L77" s="161"/>
    </row>
    <row r="78" spans="2:13" ht="20" customHeight="1" x14ac:dyDescent="0.2">
      <c r="B78" s="48" t="s">
        <v>14</v>
      </c>
      <c r="C78" s="51">
        <v>45996</v>
      </c>
      <c r="D78" s="162"/>
      <c r="E78" s="163"/>
      <c r="F78" s="163"/>
      <c r="G78" s="163"/>
      <c r="H78" s="163"/>
      <c r="I78" s="163"/>
      <c r="J78" s="163"/>
      <c r="K78" s="163"/>
      <c r="L78" s="164"/>
    </row>
    <row r="79" spans="2:13" ht="20" customHeight="1" x14ac:dyDescent="0.2">
      <c r="B79" s="20" t="s">
        <v>15</v>
      </c>
      <c r="C79" s="56">
        <v>45997</v>
      </c>
      <c r="D79" s="268"/>
      <c r="E79" s="269"/>
      <c r="F79" s="269"/>
      <c r="G79" s="269"/>
      <c r="H79" s="269"/>
      <c r="I79" s="269"/>
      <c r="J79" s="269"/>
      <c r="K79" s="269"/>
      <c r="L79" s="270"/>
    </row>
    <row r="80" spans="2:13" ht="20" customHeight="1" x14ac:dyDescent="0.2">
      <c r="B80" s="20" t="s">
        <v>17</v>
      </c>
      <c r="C80" s="52">
        <v>45998</v>
      </c>
      <c r="D80" s="268"/>
      <c r="E80" s="269"/>
      <c r="F80" s="269"/>
      <c r="G80" s="269"/>
      <c r="H80" s="269"/>
      <c r="I80" s="269"/>
      <c r="J80" s="269"/>
      <c r="K80" s="269"/>
      <c r="L80" s="270"/>
    </row>
    <row r="81" spans="2:12" ht="20" customHeight="1" x14ac:dyDescent="0.2">
      <c r="B81" s="20" t="s">
        <v>6</v>
      </c>
      <c r="C81" s="52">
        <v>45999</v>
      </c>
      <c r="D81" s="268"/>
      <c r="E81" s="269"/>
      <c r="F81" s="269"/>
      <c r="G81" s="269"/>
      <c r="H81" s="269"/>
      <c r="I81" s="269"/>
      <c r="J81" s="269"/>
      <c r="K81" s="269"/>
      <c r="L81" s="270"/>
    </row>
    <row r="82" spans="2:12" ht="20" customHeight="1" x14ac:dyDescent="0.2">
      <c r="B82" s="48" t="s">
        <v>10</v>
      </c>
      <c r="C82" s="55">
        <v>46000</v>
      </c>
      <c r="D82" s="288" t="s">
        <v>18</v>
      </c>
      <c r="E82" s="289"/>
      <c r="F82" s="289"/>
      <c r="G82" s="289"/>
      <c r="H82" s="289"/>
      <c r="I82" s="289"/>
      <c r="J82" s="289"/>
      <c r="K82" s="289"/>
      <c r="L82" s="290"/>
    </row>
    <row r="83" spans="2:12" ht="20" customHeight="1" x14ac:dyDescent="0.2">
      <c r="B83" s="48" t="s">
        <v>12</v>
      </c>
      <c r="C83" s="51">
        <v>46001</v>
      </c>
      <c r="D83" s="288"/>
      <c r="E83" s="289"/>
      <c r="F83" s="289"/>
      <c r="G83" s="289"/>
      <c r="H83" s="289"/>
      <c r="I83" s="289"/>
      <c r="J83" s="289"/>
      <c r="K83" s="289"/>
      <c r="L83" s="290"/>
    </row>
    <row r="84" spans="2:12" ht="20" customHeight="1" x14ac:dyDescent="0.2">
      <c r="B84" s="48" t="s">
        <v>13</v>
      </c>
      <c r="C84" s="51">
        <v>46002</v>
      </c>
      <c r="D84" s="288"/>
      <c r="E84" s="289"/>
      <c r="F84" s="289"/>
      <c r="G84" s="289"/>
      <c r="H84" s="289"/>
      <c r="I84" s="289"/>
      <c r="J84" s="289"/>
      <c r="K84" s="289"/>
      <c r="L84" s="290"/>
    </row>
    <row r="85" spans="2:12" ht="20" customHeight="1" x14ac:dyDescent="0.2">
      <c r="B85" s="48" t="s">
        <v>14</v>
      </c>
      <c r="C85" s="55">
        <v>46003</v>
      </c>
      <c r="D85" s="288"/>
      <c r="E85" s="289"/>
      <c r="F85" s="289"/>
      <c r="G85" s="289"/>
      <c r="H85" s="289"/>
      <c r="I85" s="289"/>
      <c r="J85" s="289"/>
      <c r="K85" s="289"/>
      <c r="L85" s="290"/>
    </row>
    <row r="86" spans="2:12" ht="20" customHeight="1" x14ac:dyDescent="0.2">
      <c r="B86" s="20" t="s">
        <v>15</v>
      </c>
      <c r="C86" s="52">
        <v>46004</v>
      </c>
      <c r="D86" s="288"/>
      <c r="E86" s="289"/>
      <c r="F86" s="289"/>
      <c r="G86" s="289"/>
      <c r="H86" s="289"/>
      <c r="I86" s="289"/>
      <c r="J86" s="289"/>
      <c r="K86" s="289"/>
      <c r="L86" s="290"/>
    </row>
    <row r="87" spans="2:12" ht="20" customHeight="1" thickBot="1" x14ac:dyDescent="0.25">
      <c r="B87" s="62" t="s">
        <v>17</v>
      </c>
      <c r="C87" s="63">
        <v>46005</v>
      </c>
      <c r="D87" s="291"/>
      <c r="E87" s="292"/>
      <c r="F87" s="292"/>
      <c r="G87" s="292"/>
      <c r="H87" s="292"/>
      <c r="I87" s="292"/>
      <c r="J87" s="292"/>
      <c r="K87" s="292"/>
      <c r="L87" s="293"/>
    </row>
    <row r="88" spans="2:12" ht="20" customHeight="1" x14ac:dyDescent="0.2">
      <c r="B88" s="165" t="s">
        <v>51</v>
      </c>
      <c r="C88" s="166"/>
      <c r="D88" s="166"/>
      <c r="E88" s="166"/>
      <c r="F88" s="166"/>
      <c r="G88" s="166"/>
      <c r="H88" s="166"/>
      <c r="I88" s="166"/>
      <c r="J88" s="166"/>
      <c r="K88" s="166"/>
      <c r="L88" s="167"/>
    </row>
    <row r="89" spans="2:12" ht="20" customHeight="1" thickBot="1" x14ac:dyDescent="0.25">
      <c r="B89" s="168"/>
      <c r="C89" s="169"/>
      <c r="D89" s="169"/>
      <c r="E89" s="169"/>
      <c r="F89" s="169"/>
      <c r="G89" s="169"/>
      <c r="H89" s="169"/>
      <c r="I89" s="169"/>
      <c r="J89" s="169"/>
      <c r="K89" s="169"/>
      <c r="L89" s="170"/>
    </row>
    <row r="90" spans="2:12" ht="20" customHeight="1" x14ac:dyDescent="0.2">
      <c r="B90" s="6" t="s">
        <v>12</v>
      </c>
      <c r="C90" s="7">
        <v>46029</v>
      </c>
      <c r="D90" s="151" t="s">
        <v>18</v>
      </c>
      <c r="E90" s="152"/>
      <c r="F90" s="152"/>
      <c r="G90" s="152"/>
      <c r="H90" s="152"/>
      <c r="I90" s="152"/>
      <c r="J90" s="152"/>
      <c r="K90" s="152"/>
      <c r="L90" s="193"/>
    </row>
    <row r="91" spans="2:12" ht="20" customHeight="1" x14ac:dyDescent="0.2">
      <c r="B91" s="6" t="s">
        <v>13</v>
      </c>
      <c r="C91" s="7">
        <v>46030</v>
      </c>
      <c r="D91" s="153"/>
      <c r="E91" s="154"/>
      <c r="F91" s="154"/>
      <c r="G91" s="154"/>
      <c r="H91" s="154"/>
      <c r="I91" s="154"/>
      <c r="J91" s="154"/>
      <c r="K91" s="154"/>
      <c r="L91" s="161"/>
    </row>
    <row r="92" spans="2:12" ht="20" customHeight="1" x14ac:dyDescent="0.2">
      <c r="B92" s="6" t="s">
        <v>14</v>
      </c>
      <c r="C92" s="7">
        <v>46031</v>
      </c>
      <c r="D92" s="162"/>
      <c r="E92" s="163"/>
      <c r="F92" s="163"/>
      <c r="G92" s="163"/>
      <c r="H92" s="163"/>
      <c r="I92" s="163"/>
      <c r="J92" s="163"/>
      <c r="K92" s="163"/>
      <c r="L92" s="164"/>
    </row>
    <row r="93" spans="2:12" ht="20" customHeight="1" x14ac:dyDescent="0.2">
      <c r="B93" s="35" t="s">
        <v>15</v>
      </c>
      <c r="C93" s="34">
        <v>46032</v>
      </c>
      <c r="D93" s="268"/>
      <c r="E93" s="269"/>
      <c r="F93" s="269"/>
      <c r="G93" s="269"/>
      <c r="H93" s="269"/>
      <c r="I93" s="269"/>
      <c r="J93" s="269"/>
      <c r="K93" s="269"/>
      <c r="L93" s="270"/>
    </row>
    <row r="94" spans="2:12" ht="20" customHeight="1" x14ac:dyDescent="0.2">
      <c r="B94" s="35" t="s">
        <v>17</v>
      </c>
      <c r="C94" s="34">
        <v>46033</v>
      </c>
      <c r="D94" s="268"/>
      <c r="E94" s="269"/>
      <c r="F94" s="269"/>
      <c r="G94" s="269"/>
      <c r="H94" s="269"/>
      <c r="I94" s="269"/>
      <c r="J94" s="269"/>
      <c r="K94" s="269"/>
      <c r="L94" s="270"/>
    </row>
    <row r="95" spans="2:12" ht="20" customHeight="1" x14ac:dyDescent="0.2">
      <c r="B95" s="6" t="s">
        <v>6</v>
      </c>
      <c r="C95" s="7">
        <v>46034</v>
      </c>
      <c r="D95" s="158" t="s">
        <v>18</v>
      </c>
      <c r="E95" s="159"/>
      <c r="F95" s="159"/>
      <c r="G95" s="159"/>
      <c r="H95" s="159"/>
      <c r="I95" s="159"/>
      <c r="J95" s="159"/>
      <c r="K95" s="159"/>
      <c r="L95" s="160"/>
    </row>
    <row r="96" spans="2:12" ht="20" customHeight="1" x14ac:dyDescent="0.2">
      <c r="B96" s="6" t="s">
        <v>10</v>
      </c>
      <c r="C96" s="7">
        <v>46035</v>
      </c>
      <c r="D96" s="153"/>
      <c r="E96" s="154"/>
      <c r="F96" s="154"/>
      <c r="G96" s="154"/>
      <c r="H96" s="154"/>
      <c r="I96" s="154"/>
      <c r="J96" s="154"/>
      <c r="K96" s="154"/>
      <c r="L96" s="161"/>
    </row>
    <row r="97" spans="2:12" ht="20" customHeight="1" x14ac:dyDescent="0.2">
      <c r="B97" s="6" t="s">
        <v>12</v>
      </c>
      <c r="C97" s="7">
        <v>46036</v>
      </c>
      <c r="D97" s="153"/>
      <c r="E97" s="154"/>
      <c r="F97" s="154"/>
      <c r="G97" s="154"/>
      <c r="H97" s="154"/>
      <c r="I97" s="154"/>
      <c r="J97" s="154"/>
      <c r="K97" s="154"/>
      <c r="L97" s="161"/>
    </row>
    <row r="98" spans="2:12" ht="20" customHeight="1" x14ac:dyDescent="0.2">
      <c r="B98" s="6" t="s">
        <v>13</v>
      </c>
      <c r="C98" s="7">
        <v>46037</v>
      </c>
      <c r="D98" s="153"/>
      <c r="E98" s="154"/>
      <c r="F98" s="154"/>
      <c r="G98" s="154"/>
      <c r="H98" s="154"/>
      <c r="I98" s="154"/>
      <c r="J98" s="154"/>
      <c r="K98" s="154"/>
      <c r="L98" s="161"/>
    </row>
    <row r="99" spans="2:12" ht="20" customHeight="1" thickBot="1" x14ac:dyDescent="0.25">
      <c r="B99" s="297" t="s">
        <v>14</v>
      </c>
      <c r="C99" s="7">
        <v>46038</v>
      </c>
      <c r="D99" s="174"/>
      <c r="E99" s="175"/>
      <c r="F99" s="175"/>
      <c r="G99" s="175"/>
      <c r="H99" s="175"/>
      <c r="I99" s="175"/>
      <c r="J99" s="175"/>
      <c r="K99" s="175"/>
      <c r="L99" s="176"/>
    </row>
    <row r="100" spans="2:12" ht="20" customHeight="1" x14ac:dyDescent="0.2">
      <c r="B100" s="165" t="s">
        <v>54</v>
      </c>
      <c r="C100" s="166"/>
      <c r="D100" s="166"/>
      <c r="E100" s="166"/>
      <c r="F100" s="166"/>
      <c r="G100" s="166"/>
      <c r="H100" s="166"/>
      <c r="I100" s="166"/>
      <c r="J100" s="166"/>
      <c r="K100" s="166"/>
      <c r="L100" s="167"/>
    </row>
    <row r="101" spans="2:12" ht="20" customHeight="1" thickBot="1" x14ac:dyDescent="0.25">
      <c r="B101" s="168"/>
      <c r="C101" s="169"/>
      <c r="D101" s="169"/>
      <c r="E101" s="169"/>
      <c r="F101" s="169"/>
      <c r="G101" s="169"/>
      <c r="H101" s="169"/>
      <c r="I101" s="169"/>
      <c r="J101" s="169"/>
      <c r="K101" s="169"/>
      <c r="L101" s="170"/>
    </row>
    <row r="102" spans="2:12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2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2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2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2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2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2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2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2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2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2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2:12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2:12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2:12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2:12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2:12" x14ac:dyDescent="0.2">
      <c r="B911" s="27"/>
      <c r="C911" s="27"/>
      <c r="D911" s="27"/>
      <c r="E911" s="27"/>
      <c r="F911" s="27"/>
      <c r="G911" s="27"/>
      <c r="H911" s="27"/>
      <c r="I911" s="27"/>
      <c r="J911" s="28"/>
      <c r="K911" s="28"/>
      <c r="L911" s="28"/>
    </row>
    <row r="922" spans="13:20" x14ac:dyDescent="0.2">
      <c r="M922" s="24"/>
      <c r="N922" s="320"/>
      <c r="O922" s="1"/>
      <c r="P922" s="1"/>
      <c r="Q922" s="1"/>
      <c r="R922" s="1"/>
      <c r="S922" s="1"/>
      <c r="T922" s="1"/>
    </row>
    <row r="923" spans="13:20" x14ac:dyDescent="0.2">
      <c r="M923" s="24"/>
      <c r="N923" s="320"/>
      <c r="O923" s="1"/>
      <c r="P923" s="1"/>
      <c r="Q923" s="1"/>
      <c r="R923" s="1"/>
      <c r="S923" s="1"/>
      <c r="T923" s="1"/>
    </row>
    <row r="924" spans="13:20" x14ac:dyDescent="0.2">
      <c r="M924" s="24"/>
      <c r="N924" s="320"/>
      <c r="O924" s="1"/>
      <c r="P924" s="1"/>
      <c r="Q924" s="1"/>
      <c r="R924" s="1"/>
      <c r="S924" s="1"/>
      <c r="T924" s="1"/>
    </row>
    <row r="925" spans="13:20" x14ac:dyDescent="0.2">
      <c r="M925" s="24"/>
      <c r="N925" s="320"/>
      <c r="O925" s="1"/>
      <c r="P925" s="1"/>
      <c r="Q925" s="1"/>
      <c r="R925" s="1"/>
      <c r="S925" s="1"/>
      <c r="T925" s="1"/>
    </row>
    <row r="926" spans="13:20" x14ac:dyDescent="0.2">
      <c r="M926" s="24"/>
      <c r="N926" s="320"/>
      <c r="O926" s="1"/>
      <c r="P926" s="1"/>
      <c r="Q926" s="1"/>
      <c r="R926" s="1"/>
      <c r="S926" s="1"/>
      <c r="T926" s="1"/>
    </row>
    <row r="927" spans="13:20" x14ac:dyDescent="0.2">
      <c r="M927" s="24"/>
      <c r="N927" s="320"/>
      <c r="O927" s="1"/>
      <c r="P927" s="1"/>
      <c r="Q927" s="1"/>
      <c r="R927" s="1"/>
      <c r="S927" s="1"/>
      <c r="T927" s="1"/>
    </row>
    <row r="928" spans="13:20" x14ac:dyDescent="0.2">
      <c r="M928" s="24"/>
      <c r="N928" s="320"/>
      <c r="O928" s="1"/>
      <c r="P928" s="1"/>
      <c r="Q928" s="1"/>
      <c r="R928" s="1"/>
      <c r="S928" s="1"/>
      <c r="T928" s="1"/>
    </row>
    <row r="929" spans="13:20" x14ac:dyDescent="0.2">
      <c r="M929" s="24"/>
      <c r="N929" s="320"/>
      <c r="O929" s="1"/>
      <c r="P929" s="1"/>
      <c r="Q929" s="1"/>
      <c r="R929" s="1"/>
      <c r="S929" s="1"/>
      <c r="T929" s="1"/>
    </row>
    <row r="930" spans="13:20" x14ac:dyDescent="0.2">
      <c r="M930" s="24"/>
      <c r="N930" s="320"/>
      <c r="O930" s="1"/>
      <c r="P930" s="1"/>
      <c r="Q930" s="1"/>
      <c r="R930" s="1"/>
      <c r="S930" s="1"/>
      <c r="T930" s="1"/>
    </row>
    <row r="931" spans="13:20" x14ac:dyDescent="0.2">
      <c r="M931" s="24"/>
      <c r="N931" s="320"/>
      <c r="O931" s="1"/>
      <c r="P931" s="1"/>
      <c r="Q931" s="1"/>
      <c r="R931" s="1"/>
      <c r="S931" s="1"/>
      <c r="T931" s="1"/>
    </row>
    <row r="932" spans="13:20" x14ac:dyDescent="0.2">
      <c r="M932" s="24"/>
      <c r="N932" s="320"/>
      <c r="O932" s="1"/>
      <c r="P932" s="1"/>
      <c r="Q932" s="1"/>
      <c r="R932" s="1"/>
      <c r="S932" s="1"/>
      <c r="T932" s="1"/>
    </row>
    <row r="933" spans="13:20" x14ac:dyDescent="0.2">
      <c r="M933" s="24"/>
      <c r="N933" s="320"/>
      <c r="O933" s="1"/>
      <c r="P933" s="1"/>
      <c r="Q933" s="1"/>
      <c r="R933" s="1"/>
      <c r="S933" s="1"/>
      <c r="T933" s="1"/>
    </row>
    <row r="934" spans="13:20" x14ac:dyDescent="0.2">
      <c r="M934" s="24"/>
      <c r="N934" s="320"/>
      <c r="O934" s="1"/>
      <c r="P934" s="1"/>
      <c r="Q934" s="1"/>
      <c r="R934" s="1"/>
      <c r="S934" s="1"/>
      <c r="T934" s="1"/>
    </row>
    <row r="935" spans="13:20" x14ac:dyDescent="0.2">
      <c r="M935" s="24"/>
      <c r="N935" s="320"/>
      <c r="O935" s="1"/>
      <c r="P935" s="1"/>
      <c r="Q935" s="1"/>
      <c r="R935" s="1"/>
      <c r="S935" s="1"/>
      <c r="T935" s="1"/>
    </row>
    <row r="936" spans="13:20" x14ac:dyDescent="0.2">
      <c r="M936" s="24"/>
      <c r="N936" s="320"/>
      <c r="O936" s="1"/>
      <c r="P936" s="1"/>
      <c r="Q936" s="1"/>
      <c r="R936" s="1"/>
      <c r="S936" s="1"/>
      <c r="T936" s="1"/>
    </row>
    <row r="937" spans="13:20" x14ac:dyDescent="0.2">
      <c r="M937" s="24"/>
      <c r="N937" s="320"/>
      <c r="O937" s="1"/>
      <c r="P937" s="1"/>
      <c r="Q937" s="1"/>
      <c r="R937" s="1"/>
      <c r="S937" s="1"/>
      <c r="T937" s="1"/>
    </row>
    <row r="938" spans="13:20" x14ac:dyDescent="0.2">
      <c r="M938" s="24"/>
      <c r="N938" s="320"/>
      <c r="O938" s="1"/>
      <c r="P938" s="1"/>
      <c r="Q938" s="1"/>
      <c r="R938" s="1"/>
      <c r="S938" s="1"/>
      <c r="T938" s="1"/>
    </row>
    <row r="939" spans="13:20" x14ac:dyDescent="0.2">
      <c r="M939" s="24"/>
      <c r="N939" s="320"/>
      <c r="O939" s="1"/>
      <c r="P939" s="1"/>
      <c r="Q939" s="1"/>
      <c r="R939" s="1"/>
      <c r="S939" s="1"/>
      <c r="T939" s="1"/>
    </row>
    <row r="940" spans="13:20" x14ac:dyDescent="0.2">
      <c r="M940" s="24"/>
      <c r="N940" s="320"/>
      <c r="O940" s="1"/>
      <c r="P940" s="1"/>
      <c r="Q940" s="1"/>
      <c r="R940" s="1"/>
      <c r="S940" s="1"/>
      <c r="T940" s="1"/>
    </row>
    <row r="941" spans="13:20" x14ac:dyDescent="0.2">
      <c r="M941" s="24"/>
      <c r="N941" s="320"/>
      <c r="O941" s="1"/>
      <c r="P941" s="1"/>
      <c r="Q941" s="1"/>
      <c r="R941" s="1"/>
      <c r="S941" s="1"/>
      <c r="T941" s="1"/>
    </row>
    <row r="942" spans="13:20" x14ac:dyDescent="0.2">
      <c r="M942" s="24"/>
      <c r="N942" s="320"/>
      <c r="O942" s="1"/>
      <c r="P942" s="1"/>
      <c r="Q942" s="1"/>
      <c r="R942" s="1"/>
      <c r="S942" s="1"/>
      <c r="T942" s="1"/>
    </row>
    <row r="943" spans="13:20" x14ac:dyDescent="0.2">
      <c r="M943" s="24"/>
      <c r="N943" s="320"/>
      <c r="O943" s="1"/>
      <c r="P943" s="1"/>
      <c r="Q943" s="1"/>
      <c r="R943" s="1"/>
      <c r="S943" s="1"/>
      <c r="T943" s="1"/>
    </row>
    <row r="944" spans="13:20" x14ac:dyDescent="0.2">
      <c r="M944" s="24"/>
      <c r="N944" s="320"/>
      <c r="O944" s="1"/>
      <c r="P944" s="1"/>
      <c r="Q944" s="1"/>
      <c r="R944" s="1"/>
      <c r="S944" s="1"/>
      <c r="T944" s="1"/>
    </row>
    <row r="945" spans="13:20" x14ac:dyDescent="0.2">
      <c r="M945" s="24"/>
      <c r="N945" s="320"/>
      <c r="O945" s="1"/>
      <c r="P945" s="1"/>
      <c r="Q945" s="1"/>
      <c r="R945" s="1"/>
      <c r="S945" s="1"/>
      <c r="T945" s="1"/>
    </row>
    <row r="946" spans="13:20" x14ac:dyDescent="0.2">
      <c r="M946" s="24"/>
      <c r="N946" s="320"/>
      <c r="O946" s="1"/>
      <c r="P946" s="1"/>
      <c r="Q946" s="1"/>
      <c r="R946" s="1"/>
      <c r="S946" s="1"/>
      <c r="T946" s="1"/>
    </row>
    <row r="947" spans="13:20" x14ac:dyDescent="0.2">
      <c r="M947" s="24"/>
      <c r="N947" s="320"/>
      <c r="O947" s="1"/>
      <c r="P947" s="1"/>
      <c r="Q947" s="1"/>
      <c r="R947" s="1"/>
      <c r="S947" s="1"/>
      <c r="T947" s="1"/>
    </row>
    <row r="948" spans="13:20" x14ac:dyDescent="0.2">
      <c r="M948" s="24"/>
      <c r="N948" s="320"/>
      <c r="O948" s="1"/>
      <c r="P948" s="1"/>
      <c r="Q948" s="1"/>
      <c r="R948" s="1"/>
      <c r="S948" s="1"/>
      <c r="T948" s="1"/>
    </row>
    <row r="949" spans="13:20" x14ac:dyDescent="0.2">
      <c r="M949" s="24"/>
      <c r="N949" s="320"/>
      <c r="O949" s="1"/>
      <c r="P949" s="1"/>
      <c r="Q949" s="1"/>
      <c r="R949" s="1"/>
      <c r="S949" s="1"/>
      <c r="T949" s="1"/>
    </row>
    <row r="950" spans="13:20" x14ac:dyDescent="0.2">
      <c r="M950" s="24"/>
      <c r="N950" s="320"/>
      <c r="O950" s="1"/>
      <c r="P950" s="1"/>
      <c r="Q950" s="1"/>
      <c r="R950" s="1"/>
      <c r="S950" s="1"/>
      <c r="T950" s="1"/>
    </row>
    <row r="951" spans="13:20" x14ac:dyDescent="0.2">
      <c r="M951" s="24"/>
      <c r="N951" s="320"/>
      <c r="O951" s="1"/>
      <c r="P951" s="1"/>
      <c r="Q951" s="1"/>
      <c r="R951" s="1"/>
      <c r="S951" s="1"/>
      <c r="T951" s="1"/>
    </row>
    <row r="952" spans="13:20" x14ac:dyDescent="0.2">
      <c r="M952" s="24"/>
      <c r="N952" s="320"/>
      <c r="O952" s="1"/>
      <c r="P952" s="1"/>
      <c r="Q952" s="1"/>
      <c r="R952" s="1"/>
      <c r="S952" s="1"/>
      <c r="T952" s="1"/>
    </row>
    <row r="953" spans="13:20" x14ac:dyDescent="0.2">
      <c r="M953" s="24"/>
      <c r="N953" s="320"/>
      <c r="O953" s="1"/>
      <c r="P953" s="1"/>
      <c r="Q953" s="1"/>
      <c r="R953" s="1"/>
      <c r="S953" s="1"/>
      <c r="T953" s="1"/>
    </row>
    <row r="954" spans="13:20" x14ac:dyDescent="0.2">
      <c r="M954" s="24"/>
      <c r="N954" s="320"/>
      <c r="O954" s="1"/>
      <c r="P954" s="1"/>
      <c r="Q954" s="1"/>
      <c r="R954" s="1"/>
      <c r="S954" s="1"/>
      <c r="T954" s="1"/>
    </row>
    <row r="955" spans="13:20" x14ac:dyDescent="0.2">
      <c r="M955" s="24"/>
      <c r="N955" s="320"/>
      <c r="O955" s="1"/>
      <c r="P955" s="1"/>
      <c r="Q955" s="1"/>
      <c r="R955" s="1"/>
      <c r="S955" s="1"/>
      <c r="T955" s="1"/>
    </row>
    <row r="956" spans="13:20" x14ac:dyDescent="0.2">
      <c r="M956" s="24"/>
      <c r="N956" s="320"/>
      <c r="O956" s="1"/>
      <c r="P956" s="1"/>
      <c r="Q956" s="1"/>
      <c r="R956" s="1"/>
      <c r="S956" s="1"/>
      <c r="T956" s="1"/>
    </row>
    <row r="957" spans="13:20" x14ac:dyDescent="0.2">
      <c r="M957" s="24"/>
      <c r="N957" s="320"/>
      <c r="O957" s="1"/>
      <c r="P957" s="1"/>
      <c r="Q957" s="1"/>
      <c r="R957" s="1"/>
      <c r="S957" s="1"/>
      <c r="T957" s="1"/>
    </row>
    <row r="958" spans="13:20" x14ac:dyDescent="0.2">
      <c r="M958" s="24"/>
      <c r="N958" s="320"/>
      <c r="O958" s="1"/>
      <c r="P958" s="1"/>
      <c r="Q958" s="1"/>
      <c r="R958" s="1"/>
      <c r="S958" s="1"/>
      <c r="T958" s="1"/>
    </row>
    <row r="959" spans="13:20" x14ac:dyDescent="0.2">
      <c r="M959" s="24"/>
      <c r="N959" s="320"/>
      <c r="O959" s="1"/>
      <c r="P959" s="1"/>
      <c r="Q959" s="1"/>
      <c r="R959" s="1"/>
      <c r="S959" s="1"/>
      <c r="T959" s="1"/>
    </row>
    <row r="960" spans="13:20" x14ac:dyDescent="0.2">
      <c r="M960" s="24"/>
      <c r="N960" s="320"/>
      <c r="O960" s="1"/>
      <c r="P960" s="1"/>
      <c r="Q960" s="1"/>
      <c r="R960" s="1"/>
      <c r="S960" s="1"/>
      <c r="T960" s="1"/>
    </row>
    <row r="961" spans="13:20" x14ac:dyDescent="0.2">
      <c r="M961" s="24"/>
      <c r="N961" s="320"/>
      <c r="O961" s="1"/>
      <c r="P961" s="1"/>
      <c r="Q961" s="1"/>
      <c r="R961" s="1"/>
      <c r="S961" s="1"/>
      <c r="T961" s="1"/>
    </row>
    <row r="962" spans="13:20" x14ac:dyDescent="0.2">
      <c r="M962" s="24"/>
      <c r="N962" s="320"/>
      <c r="O962" s="1"/>
      <c r="P962" s="1"/>
      <c r="Q962" s="1"/>
      <c r="R962" s="1"/>
      <c r="S962" s="1"/>
      <c r="T962" s="1"/>
    </row>
    <row r="963" spans="13:20" x14ac:dyDescent="0.2">
      <c r="M963" s="24"/>
      <c r="N963" s="320"/>
      <c r="O963" s="1"/>
      <c r="P963" s="1"/>
      <c r="Q963" s="1"/>
      <c r="R963" s="1"/>
      <c r="S963" s="1"/>
      <c r="T963" s="1"/>
    </row>
    <row r="964" spans="13:20" x14ac:dyDescent="0.2">
      <c r="M964" s="24"/>
      <c r="N964" s="320"/>
      <c r="O964" s="1"/>
      <c r="P964" s="1"/>
      <c r="Q964" s="1"/>
      <c r="R964" s="1"/>
      <c r="S964" s="1"/>
      <c r="T964" s="1"/>
    </row>
    <row r="965" spans="13:20" x14ac:dyDescent="0.2">
      <c r="M965" s="24"/>
      <c r="N965" s="320"/>
      <c r="O965" s="1"/>
      <c r="P965" s="1"/>
      <c r="Q965" s="1"/>
      <c r="R965" s="1"/>
      <c r="S965" s="1"/>
      <c r="T965" s="1"/>
    </row>
    <row r="966" spans="13:20" x14ac:dyDescent="0.2">
      <c r="M966" s="24"/>
      <c r="N966" s="320"/>
      <c r="O966" s="1"/>
      <c r="P966" s="1"/>
      <c r="Q966" s="1"/>
      <c r="R966" s="1"/>
      <c r="S966" s="1"/>
      <c r="T966" s="1"/>
    </row>
    <row r="967" spans="13:20" x14ac:dyDescent="0.2">
      <c r="M967" s="24"/>
      <c r="N967" s="320"/>
      <c r="O967" s="1"/>
      <c r="P967" s="1"/>
      <c r="Q967" s="1"/>
      <c r="R967" s="1"/>
      <c r="S967" s="1"/>
      <c r="T967" s="1"/>
    </row>
    <row r="968" spans="13:20" x14ac:dyDescent="0.2">
      <c r="M968" s="24"/>
      <c r="N968" s="320"/>
      <c r="O968" s="1"/>
      <c r="P968" s="1"/>
      <c r="Q968" s="1"/>
      <c r="R968" s="1"/>
      <c r="S968" s="1"/>
      <c r="T968" s="1"/>
    </row>
    <row r="969" spans="13:20" x14ac:dyDescent="0.2">
      <c r="M969" s="24"/>
      <c r="N969" s="320"/>
      <c r="O969" s="1"/>
      <c r="P969" s="1"/>
      <c r="Q969" s="1"/>
      <c r="R969" s="1"/>
      <c r="S969" s="1"/>
      <c r="T969" s="1"/>
    </row>
    <row r="970" spans="13:20" x14ac:dyDescent="0.2">
      <c r="M970" s="24"/>
      <c r="N970" s="320"/>
      <c r="O970" s="1"/>
      <c r="P970" s="1"/>
      <c r="Q970" s="1"/>
      <c r="R970" s="1"/>
      <c r="S970" s="1"/>
      <c r="T970" s="1"/>
    </row>
    <row r="971" spans="13:20" x14ac:dyDescent="0.2">
      <c r="M971" s="24"/>
      <c r="N971" s="320"/>
      <c r="O971" s="1"/>
      <c r="P971" s="1"/>
      <c r="Q971" s="1"/>
      <c r="R971" s="1"/>
      <c r="S971" s="1"/>
      <c r="T971" s="1"/>
    </row>
    <row r="972" spans="13:20" x14ac:dyDescent="0.2">
      <c r="M972" s="24"/>
      <c r="N972" s="320"/>
      <c r="O972" s="1"/>
      <c r="P972" s="1"/>
      <c r="Q972" s="1"/>
      <c r="R972" s="1"/>
      <c r="S972" s="1"/>
      <c r="T972" s="1"/>
    </row>
    <row r="973" spans="13:20" x14ac:dyDescent="0.2">
      <c r="M973" s="24"/>
      <c r="N973" s="320"/>
      <c r="O973" s="1"/>
      <c r="P973" s="1"/>
      <c r="Q973" s="1"/>
      <c r="R973" s="1"/>
      <c r="S973" s="1"/>
      <c r="T973" s="1"/>
    </row>
    <row r="974" spans="13:20" x14ac:dyDescent="0.2">
      <c r="M974" s="24"/>
      <c r="N974" s="320"/>
      <c r="O974" s="1"/>
      <c r="P974" s="1"/>
      <c r="Q974" s="1"/>
      <c r="R974" s="1"/>
      <c r="S974" s="1"/>
      <c r="T974" s="1"/>
    </row>
    <row r="975" spans="13:20" x14ac:dyDescent="0.2">
      <c r="M975" s="24"/>
      <c r="N975" s="320"/>
      <c r="O975" s="1"/>
      <c r="P975" s="1"/>
      <c r="Q975" s="1"/>
      <c r="R975" s="1"/>
      <c r="S975" s="1"/>
      <c r="T975" s="1"/>
    </row>
    <row r="976" spans="13:20" x14ac:dyDescent="0.2">
      <c r="M976" s="24"/>
      <c r="N976" s="320"/>
      <c r="O976" s="1"/>
      <c r="P976" s="1"/>
      <c r="Q976" s="1"/>
      <c r="R976" s="1"/>
      <c r="S976" s="1"/>
      <c r="T976" s="1"/>
    </row>
    <row r="977" spans="13:20" x14ac:dyDescent="0.2">
      <c r="M977" s="24"/>
      <c r="N977" s="320"/>
      <c r="O977" s="1"/>
      <c r="P977" s="1"/>
      <c r="Q977" s="1"/>
      <c r="R977" s="1"/>
      <c r="S977" s="1"/>
      <c r="T977" s="1"/>
    </row>
    <row r="978" spans="13:20" x14ac:dyDescent="0.2">
      <c r="M978" s="24"/>
      <c r="N978" s="320"/>
      <c r="O978" s="1"/>
      <c r="P978" s="1"/>
      <c r="Q978" s="1"/>
      <c r="R978" s="1"/>
      <c r="S978" s="1"/>
      <c r="T978" s="1"/>
    </row>
    <row r="979" spans="13:20" x14ac:dyDescent="0.2">
      <c r="M979" s="24"/>
      <c r="N979" s="320"/>
      <c r="O979" s="1"/>
      <c r="P979" s="1"/>
      <c r="Q979" s="1"/>
      <c r="R979" s="1"/>
      <c r="S979" s="1"/>
      <c r="T979" s="1"/>
    </row>
    <row r="980" spans="13:20" x14ac:dyDescent="0.2">
      <c r="M980" s="24"/>
      <c r="N980" s="320"/>
      <c r="O980" s="1"/>
      <c r="P980" s="1"/>
      <c r="Q980" s="1"/>
      <c r="R980" s="1"/>
      <c r="S980" s="1"/>
      <c r="T980" s="1"/>
    </row>
    <row r="981" spans="13:20" x14ac:dyDescent="0.2">
      <c r="M981" s="24"/>
      <c r="N981" s="320"/>
      <c r="O981" s="1"/>
      <c r="P981" s="1"/>
      <c r="Q981" s="1"/>
      <c r="R981" s="1"/>
      <c r="S981" s="1"/>
      <c r="T981" s="1"/>
    </row>
    <row r="982" spans="13:20" x14ac:dyDescent="0.2">
      <c r="M982" s="24"/>
      <c r="N982" s="320"/>
      <c r="O982" s="1"/>
      <c r="P982" s="1"/>
      <c r="Q982" s="1"/>
      <c r="R982" s="1"/>
      <c r="S982" s="1"/>
      <c r="T982" s="1"/>
    </row>
    <row r="983" spans="13:20" x14ac:dyDescent="0.2">
      <c r="M983" s="24"/>
      <c r="N983" s="320"/>
      <c r="O983" s="1"/>
      <c r="P983" s="1"/>
      <c r="Q983" s="1"/>
      <c r="R983" s="1"/>
      <c r="S983" s="1"/>
      <c r="T983" s="1"/>
    </row>
    <row r="984" spans="13:20" x14ac:dyDescent="0.2">
      <c r="M984" s="24"/>
      <c r="N984" s="320"/>
      <c r="O984" s="1"/>
      <c r="P984" s="1"/>
      <c r="Q984" s="1"/>
      <c r="R984" s="1"/>
      <c r="S984" s="1"/>
      <c r="T984" s="1"/>
    </row>
    <row r="985" spans="13:20" x14ac:dyDescent="0.2">
      <c r="M985" s="24"/>
      <c r="N985" s="320"/>
      <c r="O985" s="1"/>
      <c r="P985" s="1"/>
      <c r="Q985" s="1"/>
      <c r="R985" s="1"/>
      <c r="S985" s="1"/>
      <c r="T985" s="1"/>
    </row>
    <row r="986" spans="13:20" x14ac:dyDescent="0.2">
      <c r="M986" s="24"/>
      <c r="N986" s="320"/>
      <c r="O986" s="1"/>
      <c r="P986" s="1"/>
      <c r="Q986" s="1"/>
      <c r="R986" s="1"/>
      <c r="S986" s="1"/>
      <c r="T986" s="1"/>
    </row>
    <row r="987" spans="13:20" x14ac:dyDescent="0.2">
      <c r="M987" s="24"/>
      <c r="N987" s="320"/>
      <c r="O987" s="1"/>
      <c r="P987" s="1"/>
      <c r="Q987" s="1"/>
      <c r="R987" s="1"/>
      <c r="S987" s="1"/>
      <c r="T987" s="1"/>
    </row>
    <row r="988" spans="13:20" x14ac:dyDescent="0.2">
      <c r="M988" s="24"/>
      <c r="N988" s="320"/>
      <c r="O988" s="1"/>
      <c r="P988" s="1"/>
      <c r="Q988" s="1"/>
      <c r="R988" s="1"/>
      <c r="S988" s="1"/>
      <c r="T988" s="1"/>
    </row>
    <row r="989" spans="13:20" x14ac:dyDescent="0.2">
      <c r="M989" s="24"/>
      <c r="N989" s="320"/>
      <c r="O989" s="1"/>
      <c r="P989" s="1"/>
      <c r="Q989" s="1"/>
      <c r="R989" s="1"/>
      <c r="S989" s="1"/>
      <c r="T989" s="1"/>
    </row>
    <row r="990" spans="13:20" x14ac:dyDescent="0.2">
      <c r="M990" s="24"/>
      <c r="N990" s="320"/>
      <c r="O990" s="1"/>
      <c r="P990" s="1"/>
      <c r="Q990" s="1"/>
      <c r="R990" s="1"/>
      <c r="S990" s="1"/>
      <c r="T990" s="1"/>
    </row>
    <row r="991" spans="13:20" x14ac:dyDescent="0.2">
      <c r="M991" s="24"/>
      <c r="N991" s="320"/>
      <c r="O991" s="1"/>
      <c r="P991" s="1"/>
      <c r="Q991" s="1"/>
      <c r="R991" s="1"/>
      <c r="S991" s="1"/>
      <c r="T991" s="1"/>
    </row>
    <row r="992" spans="13:20" x14ac:dyDescent="0.2">
      <c r="M992" s="24"/>
      <c r="N992" s="320"/>
      <c r="O992" s="1"/>
      <c r="P992" s="1"/>
      <c r="Q992" s="1"/>
      <c r="R992" s="1"/>
      <c r="S992" s="1"/>
      <c r="T992" s="1"/>
    </row>
    <row r="993" spans="13:20" x14ac:dyDescent="0.2">
      <c r="M993" s="24"/>
      <c r="N993" s="320"/>
      <c r="O993" s="1"/>
      <c r="P993" s="1"/>
      <c r="Q993" s="1"/>
      <c r="R993" s="1"/>
      <c r="S993" s="1"/>
      <c r="T993" s="1"/>
    </row>
    <row r="994" spans="13:20" x14ac:dyDescent="0.2">
      <c r="M994" s="24"/>
      <c r="N994" s="320"/>
      <c r="O994" s="1"/>
      <c r="P994" s="1"/>
      <c r="Q994" s="1"/>
      <c r="R994" s="1"/>
      <c r="S994" s="1"/>
      <c r="T994" s="1"/>
    </row>
    <row r="995" spans="13:20" x14ac:dyDescent="0.2">
      <c r="M995" s="24"/>
      <c r="N995" s="320"/>
      <c r="O995" s="1"/>
      <c r="P995" s="1"/>
      <c r="Q995" s="1"/>
      <c r="R995" s="1"/>
      <c r="S995" s="1"/>
      <c r="T995" s="1"/>
    </row>
    <row r="996" spans="13:20" x14ac:dyDescent="0.2">
      <c r="M996" s="24"/>
      <c r="N996" s="320"/>
      <c r="O996" s="1"/>
      <c r="P996" s="1"/>
      <c r="Q996" s="1"/>
      <c r="R996" s="1"/>
      <c r="S996" s="1"/>
      <c r="T996" s="1"/>
    </row>
    <row r="997" spans="13:20" x14ac:dyDescent="0.2">
      <c r="M997" s="24"/>
      <c r="N997" s="320"/>
      <c r="O997" s="1"/>
      <c r="P997" s="1"/>
      <c r="Q997" s="1"/>
      <c r="R997" s="1"/>
      <c r="S997" s="1"/>
      <c r="T997" s="1"/>
    </row>
    <row r="998" spans="13:20" x14ac:dyDescent="0.2">
      <c r="M998" s="24"/>
      <c r="N998" s="320"/>
      <c r="O998" s="1"/>
      <c r="P998" s="1"/>
      <c r="Q998" s="1"/>
      <c r="R998" s="1"/>
      <c r="S998" s="1"/>
      <c r="T998" s="1"/>
    </row>
    <row r="999" spans="13:20" x14ac:dyDescent="0.2">
      <c r="M999" s="24"/>
      <c r="N999" s="320"/>
      <c r="O999" s="1"/>
      <c r="P999" s="1"/>
      <c r="Q999" s="1"/>
      <c r="R999" s="1"/>
      <c r="S999" s="1"/>
      <c r="T999" s="1"/>
    </row>
    <row r="1000" spans="13:20" x14ac:dyDescent="0.2">
      <c r="M1000" s="24"/>
      <c r="N1000" s="320"/>
      <c r="O1000" s="1"/>
      <c r="P1000" s="1"/>
      <c r="Q1000" s="1"/>
      <c r="R1000" s="1"/>
      <c r="S1000" s="1"/>
      <c r="T1000" s="1"/>
    </row>
    <row r="1001" spans="13:20" x14ac:dyDescent="0.2">
      <c r="M1001" s="24"/>
      <c r="N1001" s="320"/>
      <c r="O1001" s="1"/>
      <c r="P1001" s="1"/>
      <c r="Q1001" s="1"/>
      <c r="R1001" s="1"/>
      <c r="S1001" s="1"/>
      <c r="T1001" s="1"/>
    </row>
    <row r="1002" spans="13:20" x14ac:dyDescent="0.2">
      <c r="M1002" s="24"/>
      <c r="N1002" s="320"/>
      <c r="O1002" s="1"/>
      <c r="P1002" s="1"/>
      <c r="Q1002" s="1"/>
      <c r="R1002" s="1"/>
      <c r="S1002" s="1"/>
      <c r="T1002" s="1"/>
    </row>
    <row r="1003" spans="13:20" x14ac:dyDescent="0.2">
      <c r="M1003" s="24"/>
      <c r="N1003" s="320"/>
      <c r="O1003" s="1"/>
      <c r="P1003" s="1"/>
      <c r="Q1003" s="1"/>
      <c r="R1003" s="1"/>
      <c r="S1003" s="1"/>
      <c r="T1003" s="1"/>
    </row>
    <row r="1004" spans="13:20" x14ac:dyDescent="0.2">
      <c r="M1004" s="24"/>
      <c r="N1004" s="320"/>
      <c r="O1004" s="1"/>
      <c r="P1004" s="1"/>
      <c r="Q1004" s="1"/>
      <c r="R1004" s="1"/>
      <c r="S1004" s="1"/>
      <c r="T1004" s="1"/>
    </row>
    <row r="1005" spans="13:20" x14ac:dyDescent="0.2">
      <c r="M1005" s="24"/>
      <c r="N1005" s="320"/>
      <c r="O1005" s="1"/>
      <c r="P1005" s="1"/>
      <c r="Q1005" s="1"/>
      <c r="R1005" s="1"/>
      <c r="S1005" s="1"/>
      <c r="T1005" s="1"/>
    </row>
    <row r="1006" spans="13:20" x14ac:dyDescent="0.2">
      <c r="M1006" s="24"/>
      <c r="N1006" s="320"/>
      <c r="O1006" s="1"/>
      <c r="P1006" s="1"/>
      <c r="Q1006" s="1"/>
      <c r="R1006" s="1"/>
      <c r="S1006" s="1"/>
      <c r="T1006" s="1"/>
    </row>
    <row r="1007" spans="13:20" x14ac:dyDescent="0.2">
      <c r="M1007" s="24"/>
      <c r="N1007" s="320"/>
      <c r="O1007" s="1"/>
      <c r="P1007" s="1"/>
      <c r="Q1007" s="1"/>
      <c r="R1007" s="1"/>
      <c r="S1007" s="1"/>
      <c r="T1007" s="1"/>
    </row>
    <row r="1008" spans="13:20" x14ac:dyDescent="0.2">
      <c r="M1008" s="24"/>
      <c r="N1008" s="320"/>
      <c r="O1008" s="1"/>
      <c r="P1008" s="1"/>
      <c r="Q1008" s="1"/>
      <c r="R1008" s="1"/>
      <c r="S1008" s="1"/>
      <c r="T1008" s="1"/>
    </row>
    <row r="1009" spans="13:20" x14ac:dyDescent="0.2">
      <c r="M1009" s="24"/>
      <c r="N1009" s="320"/>
      <c r="O1009" s="1"/>
      <c r="P1009" s="1"/>
      <c r="Q1009" s="1"/>
      <c r="R1009" s="1"/>
      <c r="S1009" s="1"/>
      <c r="T1009" s="1"/>
    </row>
    <row r="1010" spans="13:20" x14ac:dyDescent="0.2">
      <c r="M1010" s="24"/>
      <c r="N1010" s="320"/>
      <c r="O1010" s="1"/>
      <c r="P1010" s="1"/>
      <c r="Q1010" s="1"/>
      <c r="R1010" s="1"/>
      <c r="S1010" s="1"/>
      <c r="T1010" s="1"/>
    </row>
    <row r="1011" spans="13:20" x14ac:dyDescent="0.2">
      <c r="M1011" s="24"/>
      <c r="N1011" s="320"/>
      <c r="O1011" s="1"/>
      <c r="P1011" s="1"/>
      <c r="Q1011" s="1"/>
      <c r="R1011" s="1"/>
      <c r="S1011" s="1"/>
      <c r="T1011" s="1"/>
    </row>
    <row r="1012" spans="13:20" x14ac:dyDescent="0.2">
      <c r="M1012" s="24"/>
      <c r="N1012" s="320"/>
      <c r="O1012" s="1"/>
      <c r="P1012" s="1"/>
      <c r="Q1012" s="1"/>
      <c r="R1012" s="1"/>
      <c r="S1012" s="1"/>
      <c r="T1012" s="1"/>
    </row>
    <row r="1013" spans="13:20" x14ac:dyDescent="0.2">
      <c r="M1013" s="24"/>
      <c r="N1013" s="320"/>
      <c r="O1013" s="1"/>
      <c r="P1013" s="1"/>
      <c r="Q1013" s="1"/>
      <c r="R1013" s="1"/>
      <c r="S1013" s="1"/>
      <c r="T1013" s="1"/>
    </row>
    <row r="1014" spans="13:20" x14ac:dyDescent="0.2">
      <c r="M1014" s="24"/>
      <c r="N1014" s="320"/>
      <c r="O1014" s="1"/>
      <c r="P1014" s="1"/>
      <c r="Q1014" s="1"/>
      <c r="R1014" s="1"/>
      <c r="S1014" s="1"/>
      <c r="T1014" s="1"/>
    </row>
    <row r="1015" spans="13:20" x14ac:dyDescent="0.2">
      <c r="M1015" s="24"/>
      <c r="N1015" s="320"/>
      <c r="O1015" s="1"/>
      <c r="P1015" s="1"/>
      <c r="Q1015" s="1"/>
      <c r="R1015" s="1"/>
      <c r="S1015" s="1"/>
      <c r="T1015" s="1"/>
    </row>
    <row r="1016" spans="13:20" x14ac:dyDescent="0.2">
      <c r="M1016" s="24"/>
      <c r="N1016" s="320"/>
      <c r="O1016" s="1"/>
      <c r="P1016" s="1"/>
      <c r="Q1016" s="1"/>
      <c r="R1016" s="1"/>
      <c r="S1016" s="1"/>
      <c r="T1016" s="1"/>
    </row>
    <row r="1017" spans="13:20" x14ac:dyDescent="0.2">
      <c r="M1017" s="24"/>
      <c r="N1017" s="320"/>
      <c r="O1017" s="1"/>
      <c r="P1017" s="1"/>
      <c r="Q1017" s="1"/>
      <c r="R1017" s="1"/>
      <c r="S1017" s="1"/>
      <c r="T1017" s="1"/>
    </row>
    <row r="1018" spans="13:20" x14ac:dyDescent="0.2">
      <c r="M1018" s="24"/>
      <c r="N1018" s="320"/>
      <c r="O1018" s="1"/>
      <c r="P1018" s="1"/>
      <c r="Q1018" s="1"/>
      <c r="R1018" s="1"/>
      <c r="S1018" s="1"/>
      <c r="T1018" s="1"/>
    </row>
    <row r="1019" spans="13:20" x14ac:dyDescent="0.2">
      <c r="M1019" s="24"/>
      <c r="N1019" s="320"/>
      <c r="O1019" s="1"/>
      <c r="P1019" s="1"/>
      <c r="Q1019" s="1"/>
      <c r="R1019" s="1"/>
      <c r="S1019" s="1"/>
      <c r="T1019" s="1"/>
    </row>
    <row r="1020" spans="13:20" x14ac:dyDescent="0.2">
      <c r="M1020" s="24"/>
      <c r="N1020" s="320"/>
      <c r="O1020" s="1"/>
      <c r="P1020" s="1"/>
      <c r="Q1020" s="1"/>
      <c r="R1020" s="1"/>
      <c r="S1020" s="1"/>
      <c r="T1020" s="1"/>
    </row>
    <row r="1021" spans="13:20" x14ac:dyDescent="0.2">
      <c r="M1021" s="24"/>
      <c r="N1021" s="320"/>
      <c r="O1021" s="1"/>
      <c r="P1021" s="1"/>
      <c r="Q1021" s="1"/>
      <c r="R1021" s="1"/>
      <c r="S1021" s="1"/>
      <c r="T1021" s="1"/>
    </row>
    <row r="1022" spans="13:20" x14ac:dyDescent="0.2">
      <c r="M1022" s="24"/>
      <c r="N1022" s="320"/>
      <c r="O1022" s="1"/>
      <c r="P1022" s="1"/>
      <c r="Q1022" s="1"/>
      <c r="R1022" s="1"/>
      <c r="S1022" s="1"/>
      <c r="T1022" s="1"/>
    </row>
    <row r="1023" spans="13:20" x14ac:dyDescent="0.2">
      <c r="M1023" s="24"/>
      <c r="N1023" s="320"/>
      <c r="O1023" s="1"/>
      <c r="P1023" s="1"/>
      <c r="Q1023" s="1"/>
      <c r="R1023" s="1"/>
      <c r="S1023" s="1"/>
      <c r="T1023" s="1"/>
    </row>
    <row r="1024" spans="13:20" x14ac:dyDescent="0.2">
      <c r="M1024" s="24"/>
      <c r="N1024" s="320"/>
      <c r="O1024" s="1"/>
      <c r="P1024" s="1"/>
      <c r="Q1024" s="1"/>
      <c r="R1024" s="1"/>
      <c r="S1024" s="1"/>
      <c r="T1024" s="1"/>
    </row>
    <row r="1025" spans="13:20" x14ac:dyDescent="0.2">
      <c r="M1025" s="24"/>
      <c r="N1025" s="320"/>
      <c r="O1025" s="1"/>
      <c r="P1025" s="1"/>
      <c r="Q1025" s="1"/>
      <c r="R1025" s="1"/>
      <c r="S1025" s="1"/>
      <c r="T1025" s="1"/>
    </row>
    <row r="1026" spans="13:20" x14ac:dyDescent="0.2">
      <c r="M1026" s="24"/>
      <c r="N1026" s="320"/>
      <c r="O1026" s="1"/>
      <c r="P1026" s="1"/>
      <c r="Q1026" s="1"/>
      <c r="R1026" s="1"/>
      <c r="S1026" s="1"/>
      <c r="T1026" s="1"/>
    </row>
    <row r="1027" spans="13:20" x14ac:dyDescent="0.2">
      <c r="M1027" s="24"/>
      <c r="N1027" s="320"/>
      <c r="O1027" s="1"/>
      <c r="P1027" s="1"/>
      <c r="Q1027" s="1"/>
      <c r="R1027" s="1"/>
      <c r="S1027" s="1"/>
      <c r="T1027" s="1"/>
    </row>
    <row r="1028" spans="13:20" x14ac:dyDescent="0.2">
      <c r="M1028" s="24"/>
      <c r="N1028" s="320"/>
      <c r="O1028" s="1"/>
      <c r="P1028" s="1"/>
      <c r="Q1028" s="1"/>
      <c r="R1028" s="1"/>
      <c r="S1028" s="1"/>
      <c r="T1028" s="1"/>
    </row>
    <row r="1029" spans="13:20" x14ac:dyDescent="0.2">
      <c r="M1029" s="24"/>
      <c r="N1029" s="320"/>
      <c r="O1029" s="1"/>
      <c r="P1029" s="1"/>
      <c r="Q1029" s="1"/>
      <c r="R1029" s="1"/>
      <c r="S1029" s="1"/>
      <c r="T1029" s="1"/>
    </row>
    <row r="1030" spans="13:20" x14ac:dyDescent="0.2">
      <c r="M1030" s="24"/>
      <c r="N1030" s="320"/>
      <c r="O1030" s="1"/>
      <c r="P1030" s="1"/>
      <c r="Q1030" s="1"/>
      <c r="R1030" s="1"/>
      <c r="S1030" s="1"/>
      <c r="T1030" s="1"/>
    </row>
    <row r="1031" spans="13:20" x14ac:dyDescent="0.2">
      <c r="M1031" s="24"/>
      <c r="N1031" s="320"/>
      <c r="O1031" s="1"/>
      <c r="P1031" s="1"/>
      <c r="Q1031" s="1"/>
      <c r="R1031" s="1"/>
      <c r="S1031" s="1"/>
      <c r="T1031" s="1"/>
    </row>
    <row r="1032" spans="13:20" x14ac:dyDescent="0.2">
      <c r="M1032" s="24"/>
      <c r="N1032" s="320"/>
      <c r="O1032" s="1"/>
      <c r="P1032" s="1"/>
      <c r="Q1032" s="1"/>
      <c r="R1032" s="1"/>
      <c r="S1032" s="1"/>
      <c r="T1032" s="1"/>
    </row>
    <row r="1033" spans="13:20" x14ac:dyDescent="0.2">
      <c r="M1033" s="24"/>
      <c r="N1033" s="320"/>
      <c r="O1033" s="1"/>
      <c r="P1033" s="1"/>
      <c r="Q1033" s="1"/>
      <c r="R1033" s="1"/>
      <c r="S1033" s="1"/>
      <c r="T1033" s="1"/>
    </row>
    <row r="1034" spans="13:20" x14ac:dyDescent="0.2">
      <c r="M1034" s="24"/>
      <c r="N1034" s="320"/>
      <c r="O1034" s="1"/>
      <c r="P1034" s="1"/>
      <c r="Q1034" s="1"/>
      <c r="R1034" s="1"/>
      <c r="S1034" s="1"/>
      <c r="T1034" s="1"/>
    </row>
    <row r="1035" spans="13:20" x14ac:dyDescent="0.2">
      <c r="M1035" s="24"/>
      <c r="N1035" s="320"/>
      <c r="O1035" s="1"/>
      <c r="P1035" s="1"/>
      <c r="Q1035" s="1"/>
      <c r="R1035" s="1"/>
      <c r="S1035" s="1"/>
      <c r="T1035" s="1"/>
    </row>
    <row r="1036" spans="13:20" x14ac:dyDescent="0.2">
      <c r="M1036" s="24"/>
      <c r="N1036" s="320"/>
      <c r="O1036" s="1"/>
      <c r="P1036" s="1"/>
      <c r="Q1036" s="1"/>
      <c r="R1036" s="1"/>
      <c r="S1036" s="1"/>
      <c r="T1036" s="1"/>
    </row>
    <row r="1037" spans="13:20" x14ac:dyDescent="0.2">
      <c r="M1037" s="24"/>
      <c r="N1037" s="320"/>
      <c r="O1037" s="1"/>
      <c r="P1037" s="1"/>
      <c r="Q1037" s="1"/>
      <c r="R1037" s="1"/>
      <c r="S1037" s="1"/>
      <c r="T1037" s="1"/>
    </row>
    <row r="1038" spans="13:20" x14ac:dyDescent="0.2">
      <c r="M1038" s="24"/>
      <c r="N1038" s="320"/>
      <c r="O1038" s="1"/>
      <c r="P1038" s="1"/>
      <c r="Q1038" s="1"/>
      <c r="R1038" s="1"/>
      <c r="S1038" s="1"/>
      <c r="T1038" s="1"/>
    </row>
    <row r="1039" spans="13:20" x14ac:dyDescent="0.2">
      <c r="M1039" s="24"/>
      <c r="N1039" s="320"/>
      <c r="O1039" s="1"/>
      <c r="P1039" s="1"/>
      <c r="Q1039" s="1"/>
      <c r="R1039" s="1"/>
      <c r="S1039" s="1"/>
      <c r="T1039" s="1"/>
    </row>
    <row r="1040" spans="13:20" x14ac:dyDescent="0.2">
      <c r="M1040" s="24"/>
      <c r="N1040" s="320"/>
      <c r="O1040" s="1"/>
      <c r="P1040" s="1"/>
      <c r="Q1040" s="1"/>
      <c r="R1040" s="1"/>
      <c r="S1040" s="1"/>
      <c r="T1040" s="1"/>
    </row>
    <row r="1041" spans="13:20" x14ac:dyDescent="0.2">
      <c r="M1041" s="24"/>
      <c r="N1041" s="320"/>
      <c r="O1041" s="1"/>
      <c r="P1041" s="1"/>
      <c r="Q1041" s="1"/>
      <c r="R1041" s="1"/>
      <c r="S1041" s="1"/>
      <c r="T1041" s="1"/>
    </row>
    <row r="1042" spans="13:20" x14ac:dyDescent="0.2">
      <c r="M1042" s="24"/>
      <c r="N1042" s="320"/>
      <c r="O1042" s="1"/>
      <c r="P1042" s="1"/>
      <c r="Q1042" s="1"/>
      <c r="R1042" s="1"/>
      <c r="S1042" s="1"/>
      <c r="T1042" s="1"/>
    </row>
    <row r="1043" spans="13:20" x14ac:dyDescent="0.2">
      <c r="M1043" s="24"/>
      <c r="N1043" s="320"/>
      <c r="O1043" s="1"/>
      <c r="P1043" s="1"/>
      <c r="Q1043" s="1"/>
      <c r="R1043" s="1"/>
      <c r="S1043" s="1"/>
      <c r="T1043" s="1"/>
    </row>
    <row r="1044" spans="13:20" x14ac:dyDescent="0.2">
      <c r="M1044" s="24"/>
      <c r="N1044" s="320"/>
      <c r="O1044" s="1"/>
      <c r="P1044" s="1"/>
      <c r="Q1044" s="1"/>
      <c r="R1044" s="1"/>
      <c r="S1044" s="1"/>
      <c r="T1044" s="1"/>
    </row>
    <row r="1045" spans="13:20" x14ac:dyDescent="0.2">
      <c r="M1045" s="24"/>
      <c r="N1045" s="320"/>
      <c r="O1045" s="1"/>
      <c r="P1045" s="1"/>
      <c r="Q1045" s="1"/>
      <c r="R1045" s="1"/>
      <c r="S1045" s="1"/>
      <c r="T1045" s="1"/>
    </row>
    <row r="1046" spans="13:20" x14ac:dyDescent="0.2">
      <c r="M1046" s="24"/>
      <c r="N1046" s="320"/>
      <c r="O1046" s="1"/>
      <c r="P1046" s="1"/>
      <c r="Q1046" s="1"/>
      <c r="R1046" s="1"/>
      <c r="S1046" s="1"/>
      <c r="T1046" s="1"/>
    </row>
    <row r="1047" spans="13:20" x14ac:dyDescent="0.2">
      <c r="M1047" s="24"/>
      <c r="N1047" s="320"/>
      <c r="O1047" s="1"/>
      <c r="P1047" s="1"/>
      <c r="Q1047" s="1"/>
      <c r="R1047" s="1"/>
      <c r="S1047" s="1"/>
      <c r="T1047" s="1"/>
    </row>
    <row r="1048" spans="13:20" x14ac:dyDescent="0.2">
      <c r="M1048" s="24"/>
      <c r="N1048" s="320"/>
      <c r="O1048" s="1"/>
      <c r="P1048" s="1"/>
      <c r="Q1048" s="1"/>
      <c r="R1048" s="1"/>
      <c r="S1048" s="1"/>
      <c r="T1048" s="1"/>
    </row>
    <row r="1049" spans="13:20" x14ac:dyDescent="0.2">
      <c r="M1049" s="24"/>
      <c r="N1049" s="320"/>
      <c r="O1049" s="1"/>
      <c r="P1049" s="1"/>
      <c r="Q1049" s="1"/>
      <c r="R1049" s="1"/>
      <c r="S1049" s="1"/>
      <c r="T1049" s="1"/>
    </row>
    <row r="1050" spans="13:20" x14ac:dyDescent="0.2">
      <c r="M1050" s="24"/>
      <c r="N1050" s="320"/>
      <c r="O1050" s="1"/>
      <c r="P1050" s="1"/>
      <c r="Q1050" s="1"/>
      <c r="R1050" s="1"/>
      <c r="S1050" s="1"/>
      <c r="T1050" s="1"/>
    </row>
    <row r="1051" spans="13:20" x14ac:dyDescent="0.2">
      <c r="M1051" s="24"/>
      <c r="N1051" s="320"/>
      <c r="O1051" s="1"/>
      <c r="P1051" s="1"/>
      <c r="Q1051" s="1"/>
      <c r="R1051" s="1"/>
      <c r="S1051" s="1"/>
      <c r="T1051" s="1"/>
    </row>
    <row r="1052" spans="13:20" x14ac:dyDescent="0.2">
      <c r="M1052" s="24"/>
      <c r="N1052" s="320"/>
      <c r="O1052" s="1"/>
      <c r="P1052" s="1"/>
      <c r="Q1052" s="1"/>
      <c r="R1052" s="1"/>
      <c r="S1052" s="1"/>
      <c r="T1052" s="1"/>
    </row>
    <row r="1053" spans="13:20" x14ac:dyDescent="0.2">
      <c r="M1053" s="24"/>
      <c r="N1053" s="320"/>
      <c r="O1053" s="1"/>
      <c r="P1053" s="1"/>
      <c r="Q1053" s="1"/>
      <c r="R1053" s="1"/>
      <c r="S1053" s="1"/>
      <c r="T1053" s="1"/>
    </row>
    <row r="1054" spans="13:20" x14ac:dyDescent="0.2">
      <c r="M1054" s="24"/>
      <c r="N1054" s="320"/>
      <c r="O1054" s="1"/>
      <c r="P1054" s="1"/>
      <c r="Q1054" s="1"/>
      <c r="R1054" s="1"/>
      <c r="S1054" s="1"/>
      <c r="T1054" s="1"/>
    </row>
    <row r="1055" spans="13:20" x14ac:dyDescent="0.2">
      <c r="M1055" s="24"/>
      <c r="N1055" s="320"/>
      <c r="O1055" s="1"/>
      <c r="P1055" s="1"/>
      <c r="Q1055" s="1"/>
      <c r="R1055" s="1"/>
      <c r="S1055" s="1"/>
      <c r="T1055" s="1"/>
    </row>
    <row r="1056" spans="13:20" x14ac:dyDescent="0.2">
      <c r="M1056" s="24"/>
      <c r="N1056" s="320"/>
      <c r="O1056" s="1"/>
      <c r="P1056" s="1"/>
      <c r="Q1056" s="1"/>
      <c r="R1056" s="1"/>
      <c r="S1056" s="1"/>
      <c r="T1056" s="1"/>
    </row>
    <row r="1057" spans="13:20" x14ac:dyDescent="0.2">
      <c r="M1057" s="24"/>
      <c r="N1057" s="320"/>
      <c r="O1057" s="1"/>
      <c r="P1057" s="1"/>
      <c r="Q1057" s="1"/>
      <c r="R1057" s="1"/>
      <c r="S1057" s="1"/>
      <c r="T1057" s="1"/>
    </row>
    <row r="1058" spans="13:20" x14ac:dyDescent="0.2">
      <c r="M1058" s="24"/>
      <c r="N1058" s="320"/>
      <c r="O1058" s="1"/>
      <c r="P1058" s="1"/>
      <c r="Q1058" s="1"/>
      <c r="R1058" s="1"/>
      <c r="S1058" s="1"/>
      <c r="T1058" s="1"/>
    </row>
    <row r="1059" spans="13:20" x14ac:dyDescent="0.2">
      <c r="M1059" s="24"/>
      <c r="N1059" s="320"/>
      <c r="O1059" s="1"/>
      <c r="P1059" s="1"/>
      <c r="Q1059" s="1"/>
      <c r="R1059" s="1"/>
      <c r="S1059" s="1"/>
      <c r="T1059" s="1"/>
    </row>
    <row r="1060" spans="13:20" x14ac:dyDescent="0.2">
      <c r="M1060" s="24"/>
      <c r="N1060" s="320"/>
      <c r="O1060" s="1"/>
      <c r="P1060" s="1"/>
      <c r="Q1060" s="1"/>
      <c r="R1060" s="1"/>
      <c r="S1060" s="1"/>
      <c r="T1060" s="1"/>
    </row>
    <row r="1061" spans="13:20" x14ac:dyDescent="0.2">
      <c r="M1061" s="24"/>
      <c r="N1061" s="320"/>
      <c r="O1061" s="1"/>
      <c r="P1061" s="1"/>
      <c r="Q1061" s="1"/>
      <c r="R1061" s="1"/>
      <c r="S1061" s="1"/>
      <c r="T1061" s="1"/>
    </row>
    <row r="1062" spans="13:20" x14ac:dyDescent="0.2">
      <c r="M1062" s="24"/>
      <c r="N1062" s="320"/>
      <c r="O1062" s="1"/>
      <c r="P1062" s="1"/>
      <c r="Q1062" s="1"/>
      <c r="R1062" s="1"/>
      <c r="S1062" s="1"/>
      <c r="T1062" s="1"/>
    </row>
    <row r="1063" spans="13:20" x14ac:dyDescent="0.2">
      <c r="M1063" s="24"/>
      <c r="N1063" s="320"/>
      <c r="O1063" s="1"/>
      <c r="P1063" s="1"/>
      <c r="Q1063" s="1"/>
      <c r="R1063" s="1"/>
      <c r="S1063" s="1"/>
      <c r="T1063" s="1"/>
    </row>
    <row r="1064" spans="13:20" x14ac:dyDescent="0.2">
      <c r="M1064" s="24"/>
      <c r="N1064" s="320"/>
      <c r="O1064" s="1"/>
      <c r="P1064" s="1"/>
      <c r="Q1064" s="1"/>
      <c r="R1064" s="1"/>
      <c r="S1064" s="1"/>
      <c r="T1064" s="1"/>
    </row>
    <row r="1065" spans="13:20" x14ac:dyDescent="0.2">
      <c r="M1065" s="24"/>
      <c r="N1065" s="320"/>
      <c r="O1065" s="1"/>
      <c r="P1065" s="1"/>
      <c r="Q1065" s="1"/>
      <c r="R1065" s="1"/>
      <c r="S1065" s="1"/>
      <c r="T1065" s="1"/>
    </row>
    <row r="1066" spans="13:20" x14ac:dyDescent="0.2">
      <c r="M1066" s="24"/>
      <c r="N1066" s="320"/>
      <c r="O1066" s="1"/>
      <c r="P1066" s="1"/>
      <c r="Q1066" s="1"/>
      <c r="R1066" s="1"/>
      <c r="S1066" s="1"/>
      <c r="T1066" s="1"/>
    </row>
    <row r="1067" spans="13:20" x14ac:dyDescent="0.2">
      <c r="M1067" s="24"/>
      <c r="N1067" s="320"/>
      <c r="O1067" s="1"/>
      <c r="P1067" s="1"/>
      <c r="Q1067" s="1"/>
      <c r="R1067" s="1"/>
      <c r="S1067" s="1"/>
      <c r="T1067" s="1"/>
    </row>
    <row r="1068" spans="13:20" x14ac:dyDescent="0.2">
      <c r="M1068" s="24"/>
      <c r="N1068" s="320"/>
      <c r="O1068" s="1"/>
      <c r="P1068" s="1"/>
      <c r="Q1068" s="1"/>
      <c r="R1068" s="1"/>
      <c r="S1068" s="1"/>
      <c r="T1068" s="1"/>
    </row>
    <row r="1069" spans="13:20" x14ac:dyDescent="0.2">
      <c r="M1069" s="24"/>
      <c r="N1069" s="320"/>
      <c r="O1069" s="1"/>
      <c r="P1069" s="1"/>
      <c r="Q1069" s="1"/>
      <c r="R1069" s="1"/>
      <c r="S1069" s="1"/>
      <c r="T1069" s="1"/>
    </row>
    <row r="1070" spans="13:20" x14ac:dyDescent="0.2">
      <c r="M1070" s="24"/>
      <c r="N1070" s="320"/>
      <c r="O1070" s="1"/>
      <c r="P1070" s="1"/>
      <c r="Q1070" s="1"/>
      <c r="R1070" s="1"/>
      <c r="S1070" s="1"/>
      <c r="T1070" s="1"/>
    </row>
    <row r="1071" spans="13:20" x14ac:dyDescent="0.2">
      <c r="M1071" s="24"/>
      <c r="N1071" s="320"/>
      <c r="O1071" s="1"/>
      <c r="P1071" s="1"/>
      <c r="Q1071" s="1"/>
      <c r="R1071" s="1"/>
      <c r="S1071" s="1"/>
      <c r="T1071" s="1"/>
    </row>
    <row r="1072" spans="13:20" x14ac:dyDescent="0.2">
      <c r="M1072" s="24"/>
      <c r="N1072" s="320"/>
      <c r="O1072" s="1"/>
      <c r="P1072" s="1"/>
      <c r="Q1072" s="1"/>
      <c r="R1072" s="1"/>
      <c r="S1072" s="1"/>
      <c r="T1072" s="1"/>
    </row>
    <row r="1073" spans="13:20" x14ac:dyDescent="0.2">
      <c r="M1073" s="24"/>
      <c r="N1073" s="320"/>
      <c r="O1073" s="1"/>
      <c r="P1073" s="1"/>
      <c r="Q1073" s="1"/>
      <c r="R1073" s="1"/>
      <c r="S1073" s="1"/>
      <c r="T1073" s="1"/>
    </row>
    <row r="1074" spans="13:20" x14ac:dyDescent="0.2">
      <c r="M1074" s="24"/>
      <c r="N1074" s="320"/>
      <c r="O1074" s="1"/>
      <c r="P1074" s="1"/>
      <c r="Q1074" s="1"/>
      <c r="R1074" s="1"/>
      <c r="S1074" s="1"/>
      <c r="T1074" s="1"/>
    </row>
    <row r="1075" spans="13:20" x14ac:dyDescent="0.2">
      <c r="M1075" s="24"/>
      <c r="N1075" s="320"/>
      <c r="O1075" s="1"/>
      <c r="P1075" s="1"/>
      <c r="Q1075" s="1"/>
      <c r="R1075" s="1"/>
      <c r="S1075" s="1"/>
      <c r="T1075" s="1"/>
    </row>
    <row r="1076" spans="13:20" x14ac:dyDescent="0.2">
      <c r="M1076" s="24"/>
      <c r="N1076" s="320"/>
      <c r="O1076" s="1"/>
      <c r="P1076" s="1"/>
      <c r="Q1076" s="1"/>
      <c r="R1076" s="1"/>
      <c r="S1076" s="1"/>
      <c r="T1076" s="1"/>
    </row>
    <row r="1077" spans="13:20" x14ac:dyDescent="0.2">
      <c r="M1077" s="24"/>
      <c r="N1077" s="320"/>
      <c r="O1077" s="1"/>
      <c r="P1077" s="1"/>
      <c r="Q1077" s="1"/>
      <c r="R1077" s="1"/>
      <c r="S1077" s="1"/>
      <c r="T1077" s="1"/>
    </row>
    <row r="1078" spans="13:20" x14ac:dyDescent="0.2">
      <c r="M1078" s="24"/>
      <c r="N1078" s="320"/>
      <c r="O1078" s="1"/>
      <c r="P1078" s="1"/>
      <c r="Q1078" s="1"/>
      <c r="R1078" s="1"/>
      <c r="S1078" s="1"/>
      <c r="T1078" s="1"/>
    </row>
    <row r="1079" spans="13:20" x14ac:dyDescent="0.2">
      <c r="M1079" s="24"/>
      <c r="N1079" s="320"/>
      <c r="O1079" s="1"/>
      <c r="P1079" s="1"/>
      <c r="Q1079" s="1"/>
      <c r="R1079" s="1"/>
      <c r="S1079" s="1"/>
      <c r="T1079" s="1"/>
    </row>
    <row r="1080" spans="13:20" x14ac:dyDescent="0.2">
      <c r="M1080" s="24"/>
      <c r="N1080" s="320"/>
      <c r="O1080" s="1"/>
      <c r="P1080" s="1"/>
      <c r="Q1080" s="1"/>
      <c r="R1080" s="1"/>
      <c r="S1080" s="1"/>
      <c r="T1080" s="1"/>
    </row>
    <row r="1081" spans="13:20" x14ac:dyDescent="0.2">
      <c r="M1081" s="24"/>
      <c r="N1081" s="320"/>
      <c r="O1081" s="1"/>
      <c r="P1081" s="1"/>
      <c r="Q1081" s="1"/>
      <c r="R1081" s="1"/>
      <c r="S1081" s="1"/>
      <c r="T1081" s="1"/>
    </row>
    <row r="1082" spans="13:20" x14ac:dyDescent="0.2">
      <c r="M1082" s="24"/>
      <c r="N1082" s="320"/>
      <c r="O1082" s="1"/>
      <c r="P1082" s="1"/>
      <c r="Q1082" s="1"/>
      <c r="R1082" s="1"/>
      <c r="S1082" s="1"/>
      <c r="T1082" s="1"/>
    </row>
    <row r="1083" spans="13:20" x14ac:dyDescent="0.2">
      <c r="M1083" s="24"/>
      <c r="N1083" s="320"/>
      <c r="O1083" s="1"/>
      <c r="P1083" s="1"/>
      <c r="Q1083" s="1"/>
      <c r="R1083" s="1"/>
      <c r="S1083" s="1"/>
      <c r="T1083" s="1"/>
    </row>
    <row r="1084" spans="13:20" x14ac:dyDescent="0.2">
      <c r="M1084" s="24"/>
      <c r="N1084" s="320"/>
      <c r="O1084" s="1"/>
      <c r="P1084" s="1"/>
      <c r="Q1084" s="1"/>
      <c r="R1084" s="1"/>
      <c r="S1084" s="1"/>
      <c r="T1084" s="1"/>
    </row>
    <row r="1085" spans="13:20" x14ac:dyDescent="0.2">
      <c r="M1085" s="24"/>
      <c r="N1085" s="320"/>
      <c r="O1085" s="1"/>
      <c r="P1085" s="1"/>
      <c r="Q1085" s="1"/>
      <c r="R1085" s="1"/>
      <c r="S1085" s="1"/>
      <c r="T1085" s="1"/>
    </row>
    <row r="1086" spans="13:20" x14ac:dyDescent="0.2">
      <c r="M1086" s="24"/>
      <c r="N1086" s="320"/>
      <c r="O1086" s="1"/>
      <c r="P1086" s="1"/>
      <c r="Q1086" s="1"/>
      <c r="R1086" s="1"/>
      <c r="S1086" s="1"/>
      <c r="T1086" s="1"/>
    </row>
    <row r="1087" spans="13:20" x14ac:dyDescent="0.2">
      <c r="M1087" s="24"/>
      <c r="N1087" s="320"/>
      <c r="O1087" s="1"/>
      <c r="P1087" s="1"/>
      <c r="Q1087" s="1"/>
      <c r="R1087" s="1"/>
      <c r="S1087" s="1"/>
      <c r="T1087" s="1"/>
    </row>
    <row r="1088" spans="13:20" x14ac:dyDescent="0.2">
      <c r="M1088" s="24"/>
      <c r="N1088" s="320"/>
      <c r="O1088" s="1"/>
      <c r="P1088" s="1"/>
      <c r="Q1088" s="1"/>
      <c r="R1088" s="1"/>
      <c r="S1088" s="1"/>
      <c r="T1088" s="1"/>
    </row>
    <row r="1089" spans="13:20" x14ac:dyDescent="0.2">
      <c r="M1089" s="24"/>
      <c r="N1089" s="320"/>
      <c r="O1089" s="1"/>
      <c r="P1089" s="1"/>
      <c r="Q1089" s="1"/>
      <c r="R1089" s="1"/>
      <c r="S1089" s="1"/>
      <c r="T1089" s="1"/>
    </row>
    <row r="1090" spans="13:20" x14ac:dyDescent="0.2">
      <c r="M1090" s="24"/>
      <c r="N1090" s="320"/>
      <c r="O1090" s="1"/>
      <c r="P1090" s="1"/>
      <c r="Q1090" s="1"/>
      <c r="R1090" s="1"/>
      <c r="S1090" s="1"/>
      <c r="T1090" s="1"/>
    </row>
    <row r="1091" spans="13:20" x14ac:dyDescent="0.2">
      <c r="M1091" s="24"/>
      <c r="N1091" s="320"/>
      <c r="O1091" s="1"/>
      <c r="P1091" s="1"/>
      <c r="Q1091" s="1"/>
      <c r="R1091" s="1"/>
      <c r="S1091" s="1"/>
      <c r="T1091" s="1"/>
    </row>
    <row r="1092" spans="13:20" x14ac:dyDescent="0.2">
      <c r="M1092" s="24"/>
      <c r="N1092" s="320"/>
      <c r="O1092" s="1"/>
      <c r="P1092" s="1"/>
      <c r="Q1092" s="1"/>
      <c r="R1092" s="1"/>
      <c r="S1092" s="1"/>
      <c r="T1092" s="1"/>
    </row>
    <row r="1093" spans="13:20" x14ac:dyDescent="0.2">
      <c r="M1093" s="24"/>
      <c r="N1093" s="320"/>
      <c r="O1093" s="1"/>
      <c r="P1093" s="1"/>
      <c r="Q1093" s="1"/>
      <c r="R1093" s="1"/>
      <c r="S1093" s="1"/>
      <c r="T1093" s="1"/>
    </row>
    <row r="1094" spans="13:20" x14ac:dyDescent="0.2">
      <c r="M1094" s="24"/>
      <c r="N1094" s="320"/>
      <c r="O1094" s="1"/>
      <c r="P1094" s="1"/>
      <c r="Q1094" s="1"/>
      <c r="R1094" s="1"/>
      <c r="S1094" s="1"/>
      <c r="T1094" s="1"/>
    </row>
    <row r="1095" spans="13:20" x14ac:dyDescent="0.2">
      <c r="M1095" s="24"/>
      <c r="N1095" s="320"/>
      <c r="O1095" s="1"/>
      <c r="P1095" s="1"/>
      <c r="Q1095" s="1"/>
      <c r="R1095" s="1"/>
      <c r="S1095" s="1"/>
      <c r="T1095" s="1"/>
    </row>
    <row r="1096" spans="13:20" x14ac:dyDescent="0.2">
      <c r="M1096" s="24"/>
      <c r="N1096" s="320"/>
      <c r="O1096" s="1"/>
      <c r="P1096" s="1"/>
      <c r="Q1096" s="1"/>
      <c r="R1096" s="1"/>
      <c r="S1096" s="1"/>
      <c r="T1096" s="1"/>
    </row>
    <row r="1097" spans="13:20" x14ac:dyDescent="0.2">
      <c r="M1097" s="24"/>
      <c r="N1097" s="320"/>
      <c r="O1097" s="1"/>
      <c r="P1097" s="1"/>
      <c r="Q1097" s="1"/>
      <c r="R1097" s="1"/>
      <c r="S1097" s="1"/>
      <c r="T1097" s="1"/>
    </row>
    <row r="1098" spans="13:20" x14ac:dyDescent="0.2">
      <c r="M1098" s="24"/>
      <c r="N1098" s="320"/>
      <c r="O1098" s="1"/>
      <c r="P1098" s="1"/>
      <c r="Q1098" s="1"/>
      <c r="R1098" s="1"/>
      <c r="S1098" s="1"/>
      <c r="T1098" s="1"/>
    </row>
    <row r="1099" spans="13:20" x14ac:dyDescent="0.2">
      <c r="M1099" s="24"/>
      <c r="N1099" s="320"/>
      <c r="O1099" s="1"/>
      <c r="P1099" s="1"/>
      <c r="Q1099" s="1"/>
      <c r="R1099" s="1"/>
      <c r="S1099" s="1"/>
      <c r="T1099" s="1"/>
    </row>
    <row r="1100" spans="13:20" x14ac:dyDescent="0.2">
      <c r="M1100" s="24"/>
      <c r="N1100" s="320"/>
      <c r="O1100" s="1"/>
      <c r="P1100" s="1"/>
      <c r="Q1100" s="1"/>
      <c r="R1100" s="1"/>
      <c r="S1100" s="1"/>
      <c r="T1100" s="1"/>
    </row>
    <row r="1101" spans="13:20" x14ac:dyDescent="0.2">
      <c r="M1101" s="24"/>
      <c r="N1101" s="320"/>
      <c r="O1101" s="1"/>
      <c r="P1101" s="1"/>
      <c r="Q1101" s="1"/>
      <c r="R1101" s="1"/>
      <c r="S1101" s="1"/>
      <c r="T1101" s="1"/>
    </row>
    <row r="1102" spans="13:20" x14ac:dyDescent="0.2">
      <c r="M1102" s="24"/>
      <c r="N1102" s="320"/>
      <c r="O1102" s="1"/>
      <c r="P1102" s="1"/>
      <c r="Q1102" s="1"/>
      <c r="R1102" s="1"/>
      <c r="S1102" s="1"/>
      <c r="T1102" s="1"/>
    </row>
    <row r="1103" spans="13:20" x14ac:dyDescent="0.2">
      <c r="M1103" s="24"/>
      <c r="N1103" s="320"/>
      <c r="O1103" s="1"/>
      <c r="P1103" s="1"/>
      <c r="Q1103" s="1"/>
      <c r="R1103" s="1"/>
      <c r="S1103" s="1"/>
      <c r="T1103" s="1"/>
    </row>
    <row r="1104" spans="13:20" x14ac:dyDescent="0.2">
      <c r="M1104" s="24"/>
      <c r="N1104" s="320"/>
      <c r="O1104" s="1"/>
      <c r="P1104" s="1"/>
      <c r="Q1104" s="1"/>
      <c r="R1104" s="1"/>
      <c r="S1104" s="1"/>
      <c r="T1104" s="1"/>
    </row>
    <row r="1105" spans="13:20" x14ac:dyDescent="0.2">
      <c r="M1105" s="24"/>
      <c r="N1105" s="320"/>
      <c r="O1105" s="1"/>
      <c r="P1105" s="1"/>
      <c r="Q1105" s="1"/>
      <c r="R1105" s="1"/>
      <c r="S1105" s="1"/>
      <c r="T1105" s="1"/>
    </row>
    <row r="1106" spans="13:20" x14ac:dyDescent="0.2">
      <c r="M1106" s="24"/>
      <c r="N1106" s="320"/>
      <c r="O1106" s="1"/>
      <c r="P1106" s="1"/>
      <c r="Q1106" s="1"/>
      <c r="R1106" s="1"/>
      <c r="S1106" s="1"/>
      <c r="T1106" s="1"/>
    </row>
    <row r="1107" spans="13:20" x14ac:dyDescent="0.2">
      <c r="M1107" s="24"/>
      <c r="N1107" s="320"/>
      <c r="O1107" s="1"/>
      <c r="P1107" s="1"/>
      <c r="Q1107" s="1"/>
      <c r="R1107" s="1"/>
      <c r="S1107" s="1"/>
      <c r="T1107" s="1"/>
    </row>
    <row r="1108" spans="13:20" x14ac:dyDescent="0.2">
      <c r="M1108" s="24"/>
      <c r="N1108" s="320"/>
      <c r="O1108" s="1"/>
      <c r="P1108" s="1"/>
      <c r="Q1108" s="1"/>
      <c r="R1108" s="1"/>
      <c r="S1108" s="1"/>
      <c r="T1108" s="1"/>
    </row>
    <row r="1109" spans="13:20" x14ac:dyDescent="0.2">
      <c r="M1109" s="24"/>
      <c r="N1109" s="320"/>
      <c r="O1109" s="1"/>
      <c r="P1109" s="1"/>
      <c r="Q1109" s="1"/>
      <c r="R1109" s="1"/>
      <c r="S1109" s="1"/>
      <c r="T1109" s="1"/>
    </row>
    <row r="1110" spans="13:20" x14ac:dyDescent="0.2">
      <c r="M1110" s="24"/>
      <c r="N1110" s="320"/>
      <c r="O1110" s="1"/>
      <c r="P1110" s="1"/>
      <c r="Q1110" s="1"/>
      <c r="R1110" s="1"/>
      <c r="S1110" s="1"/>
      <c r="T1110" s="1"/>
    </row>
    <row r="1111" spans="13:20" x14ac:dyDescent="0.2">
      <c r="M1111" s="24"/>
      <c r="N1111" s="320"/>
      <c r="O1111" s="1"/>
      <c r="P1111" s="1"/>
      <c r="Q1111" s="1"/>
      <c r="R1111" s="1"/>
      <c r="S1111" s="1"/>
      <c r="T1111" s="1"/>
    </row>
    <row r="1112" spans="13:20" x14ac:dyDescent="0.2">
      <c r="M1112" s="24"/>
      <c r="N1112" s="320"/>
      <c r="O1112" s="1"/>
      <c r="P1112" s="1"/>
      <c r="Q1112" s="1"/>
      <c r="R1112" s="1"/>
      <c r="S1112" s="1"/>
      <c r="T1112" s="1"/>
    </row>
    <row r="1113" spans="13:20" x14ac:dyDescent="0.2">
      <c r="M1113" s="24"/>
      <c r="N1113" s="320"/>
      <c r="O1113" s="1"/>
      <c r="P1113" s="1"/>
      <c r="Q1113" s="1"/>
      <c r="R1113" s="1"/>
      <c r="S1113" s="1"/>
      <c r="T1113" s="1"/>
    </row>
    <row r="1114" spans="13:20" x14ac:dyDescent="0.2">
      <c r="M1114" s="24"/>
      <c r="N1114" s="320"/>
      <c r="O1114" s="1"/>
      <c r="P1114" s="1"/>
      <c r="Q1114" s="1"/>
      <c r="R1114" s="1"/>
      <c r="S1114" s="1"/>
      <c r="T1114" s="1"/>
    </row>
    <row r="1115" spans="13:20" x14ac:dyDescent="0.2">
      <c r="M1115" s="24"/>
      <c r="N1115" s="320"/>
      <c r="O1115" s="1"/>
      <c r="P1115" s="1"/>
      <c r="Q1115" s="1"/>
      <c r="R1115" s="1"/>
      <c r="S1115" s="1"/>
      <c r="T1115" s="1"/>
    </row>
    <row r="1116" spans="13:20" x14ac:dyDescent="0.2">
      <c r="M1116" s="24"/>
      <c r="N1116" s="320"/>
      <c r="O1116" s="1"/>
      <c r="P1116" s="1"/>
      <c r="Q1116" s="1"/>
      <c r="R1116" s="1"/>
      <c r="S1116" s="1"/>
      <c r="T1116" s="1"/>
    </row>
    <row r="1117" spans="13:20" x14ac:dyDescent="0.2">
      <c r="M1117" s="24"/>
      <c r="N1117" s="320"/>
      <c r="O1117" s="1"/>
      <c r="P1117" s="1"/>
      <c r="Q1117" s="1"/>
      <c r="R1117" s="1"/>
      <c r="S1117" s="1"/>
      <c r="T1117" s="1"/>
    </row>
    <row r="1118" spans="13:20" x14ac:dyDescent="0.2">
      <c r="M1118" s="24"/>
      <c r="N1118" s="320"/>
      <c r="O1118" s="1"/>
      <c r="P1118" s="1"/>
      <c r="Q1118" s="1"/>
      <c r="R1118" s="1"/>
      <c r="S1118" s="1"/>
      <c r="T1118" s="1"/>
    </row>
    <row r="1119" spans="13:20" x14ac:dyDescent="0.2">
      <c r="M1119" s="24"/>
      <c r="N1119" s="320"/>
      <c r="O1119" s="1"/>
      <c r="P1119" s="1"/>
      <c r="Q1119" s="1"/>
      <c r="R1119" s="1"/>
      <c r="S1119" s="1"/>
      <c r="T1119" s="1"/>
    </row>
    <row r="1120" spans="13:20" x14ac:dyDescent="0.2">
      <c r="M1120" s="24"/>
      <c r="N1120" s="320"/>
      <c r="O1120" s="1"/>
      <c r="P1120" s="1"/>
      <c r="Q1120" s="1"/>
      <c r="R1120" s="1"/>
      <c r="S1120" s="1"/>
      <c r="T1120" s="1"/>
    </row>
    <row r="1121" spans="13:20" x14ac:dyDescent="0.2">
      <c r="M1121" s="24"/>
      <c r="N1121" s="320"/>
      <c r="O1121" s="1"/>
      <c r="P1121" s="1"/>
      <c r="Q1121" s="1"/>
      <c r="R1121" s="1"/>
      <c r="S1121" s="1"/>
      <c r="T1121" s="1"/>
    </row>
    <row r="1122" spans="13:20" x14ac:dyDescent="0.2">
      <c r="M1122" s="24"/>
      <c r="N1122" s="320"/>
      <c r="O1122" s="1"/>
      <c r="P1122" s="1"/>
      <c r="Q1122" s="1"/>
      <c r="R1122" s="1"/>
      <c r="S1122" s="1"/>
      <c r="T1122" s="1"/>
    </row>
    <row r="1123" spans="13:20" x14ac:dyDescent="0.2">
      <c r="M1123" s="24"/>
      <c r="N1123" s="320"/>
      <c r="O1123" s="1"/>
      <c r="P1123" s="1"/>
      <c r="Q1123" s="1"/>
      <c r="R1123" s="1"/>
      <c r="S1123" s="1"/>
      <c r="T1123" s="1"/>
    </row>
    <row r="1124" spans="13:20" x14ac:dyDescent="0.2">
      <c r="M1124" s="24"/>
      <c r="N1124" s="320"/>
      <c r="O1124" s="1"/>
      <c r="P1124" s="1"/>
      <c r="Q1124" s="1"/>
      <c r="R1124" s="1"/>
      <c r="S1124" s="1"/>
      <c r="T1124" s="1"/>
    </row>
    <row r="1125" spans="13:20" x14ac:dyDescent="0.2">
      <c r="M1125" s="24"/>
      <c r="N1125" s="320"/>
      <c r="O1125" s="1"/>
      <c r="P1125" s="1"/>
      <c r="Q1125" s="1"/>
      <c r="R1125" s="1"/>
      <c r="S1125" s="1"/>
      <c r="T1125" s="1"/>
    </row>
    <row r="1126" spans="13:20" x14ac:dyDescent="0.2">
      <c r="M1126" s="24"/>
      <c r="N1126" s="320"/>
      <c r="O1126" s="1"/>
      <c r="P1126" s="1"/>
      <c r="Q1126" s="1"/>
      <c r="R1126" s="1"/>
      <c r="S1126" s="1"/>
      <c r="T1126" s="1"/>
    </row>
    <row r="1127" spans="13:20" x14ac:dyDescent="0.2">
      <c r="M1127" s="24"/>
      <c r="N1127" s="320"/>
      <c r="O1127" s="1"/>
      <c r="P1127" s="1"/>
      <c r="Q1127" s="1"/>
      <c r="R1127" s="1"/>
      <c r="S1127" s="1"/>
      <c r="T1127" s="1"/>
    </row>
    <row r="1128" spans="13:20" x14ac:dyDescent="0.2">
      <c r="M1128" s="24"/>
      <c r="N1128" s="320"/>
      <c r="O1128" s="1"/>
      <c r="P1128" s="1"/>
      <c r="Q1128" s="1"/>
      <c r="R1128" s="1"/>
      <c r="S1128" s="1"/>
      <c r="T1128" s="1"/>
    </row>
    <row r="1129" spans="13:20" x14ac:dyDescent="0.2">
      <c r="M1129" s="24"/>
      <c r="N1129" s="320"/>
      <c r="O1129" s="1"/>
      <c r="P1129" s="1"/>
      <c r="Q1129" s="1"/>
      <c r="R1129" s="1"/>
      <c r="S1129" s="1"/>
      <c r="T1129" s="1"/>
    </row>
    <row r="1130" spans="13:20" x14ac:dyDescent="0.2">
      <c r="M1130" s="24"/>
      <c r="N1130" s="320"/>
      <c r="O1130" s="1"/>
      <c r="P1130" s="1"/>
      <c r="Q1130" s="1"/>
      <c r="R1130" s="1"/>
      <c r="S1130" s="1"/>
      <c r="T1130" s="1"/>
    </row>
    <row r="1131" spans="13:20" x14ac:dyDescent="0.2">
      <c r="M1131" s="24"/>
      <c r="N1131" s="320"/>
      <c r="O1131" s="1"/>
      <c r="P1131" s="1"/>
      <c r="Q1131" s="1"/>
      <c r="R1131" s="1"/>
      <c r="S1131" s="1"/>
      <c r="T1131" s="1"/>
    </row>
    <row r="1132" spans="13:20" x14ac:dyDescent="0.2">
      <c r="M1132" s="24"/>
      <c r="N1132" s="320"/>
      <c r="O1132" s="1"/>
      <c r="P1132" s="1"/>
      <c r="Q1132" s="1"/>
      <c r="R1132" s="1"/>
      <c r="S1132" s="1"/>
      <c r="T1132" s="1"/>
    </row>
    <row r="1133" spans="13:20" x14ac:dyDescent="0.2">
      <c r="M1133" s="24"/>
      <c r="N1133" s="320"/>
      <c r="O1133" s="1"/>
      <c r="P1133" s="1"/>
      <c r="Q1133" s="1"/>
      <c r="R1133" s="1"/>
      <c r="S1133" s="1"/>
      <c r="T1133" s="1"/>
    </row>
    <row r="1134" spans="13:20" x14ac:dyDescent="0.2">
      <c r="M1134" s="24"/>
      <c r="N1134" s="320"/>
      <c r="O1134" s="1"/>
      <c r="P1134" s="1"/>
      <c r="Q1134" s="1"/>
      <c r="R1134" s="1"/>
      <c r="S1134" s="1"/>
      <c r="T1134" s="1"/>
    </row>
    <row r="1135" spans="13:20" x14ac:dyDescent="0.2">
      <c r="M1135" s="24"/>
      <c r="N1135" s="320"/>
      <c r="O1135" s="1"/>
      <c r="P1135" s="1"/>
      <c r="Q1135" s="1"/>
      <c r="R1135" s="1"/>
      <c r="S1135" s="1"/>
      <c r="T1135" s="1"/>
    </row>
    <row r="1136" spans="13:20" x14ac:dyDescent="0.2">
      <c r="M1136" s="24"/>
      <c r="N1136" s="320"/>
      <c r="O1136" s="1"/>
      <c r="P1136" s="1"/>
      <c r="Q1136" s="1"/>
      <c r="R1136" s="1"/>
      <c r="S1136" s="1"/>
      <c r="T1136" s="1"/>
    </row>
    <row r="1137" spans="13:20" x14ac:dyDescent="0.2">
      <c r="M1137" s="24"/>
      <c r="N1137" s="320"/>
      <c r="O1137" s="1"/>
      <c r="P1137" s="1"/>
      <c r="Q1137" s="1"/>
      <c r="R1137" s="1"/>
      <c r="S1137" s="1"/>
      <c r="T1137" s="1"/>
    </row>
    <row r="1138" spans="13:20" x14ac:dyDescent="0.2">
      <c r="M1138" s="24"/>
      <c r="N1138" s="320"/>
      <c r="O1138" s="1"/>
      <c r="P1138" s="1"/>
      <c r="Q1138" s="1"/>
      <c r="R1138" s="1"/>
      <c r="S1138" s="1"/>
      <c r="T1138" s="1"/>
    </row>
    <row r="1139" spans="13:20" x14ac:dyDescent="0.2">
      <c r="M1139" s="24"/>
      <c r="N1139" s="320"/>
      <c r="O1139" s="1"/>
      <c r="P1139" s="1"/>
      <c r="Q1139" s="1"/>
      <c r="R1139" s="1"/>
      <c r="S1139" s="1"/>
      <c r="T1139" s="1"/>
    </row>
    <row r="1140" spans="13:20" x14ac:dyDescent="0.2">
      <c r="M1140" s="24"/>
      <c r="N1140" s="320"/>
      <c r="O1140" s="1"/>
      <c r="P1140" s="1"/>
      <c r="Q1140" s="1"/>
      <c r="R1140" s="1"/>
      <c r="S1140" s="1"/>
      <c r="T1140" s="1"/>
    </row>
    <row r="1141" spans="13:20" x14ac:dyDescent="0.2">
      <c r="M1141" s="24"/>
      <c r="N1141" s="320"/>
      <c r="O1141" s="1"/>
      <c r="P1141" s="1"/>
      <c r="Q1141" s="1"/>
      <c r="R1141" s="1"/>
      <c r="S1141" s="1"/>
      <c r="T1141" s="1"/>
    </row>
    <row r="1142" spans="13:20" x14ac:dyDescent="0.2">
      <c r="M1142" s="24"/>
      <c r="N1142" s="320"/>
      <c r="O1142" s="1"/>
      <c r="P1142" s="1"/>
      <c r="Q1142" s="1"/>
      <c r="R1142" s="1"/>
      <c r="S1142" s="1"/>
      <c r="T1142" s="1"/>
    </row>
    <row r="1143" spans="13:20" x14ac:dyDescent="0.2">
      <c r="M1143" s="24"/>
      <c r="N1143" s="320"/>
      <c r="O1143" s="1"/>
      <c r="P1143" s="1"/>
      <c r="Q1143" s="1"/>
      <c r="R1143" s="1"/>
      <c r="S1143" s="1"/>
      <c r="T1143" s="1"/>
    </row>
    <row r="1144" spans="13:20" x14ac:dyDescent="0.2">
      <c r="M1144" s="24"/>
      <c r="N1144" s="320"/>
      <c r="O1144" s="1"/>
      <c r="P1144" s="1"/>
      <c r="Q1144" s="1"/>
      <c r="R1144" s="1"/>
      <c r="S1144" s="1"/>
      <c r="T1144" s="1"/>
    </row>
    <row r="1145" spans="13:20" x14ac:dyDescent="0.2">
      <c r="M1145" s="24"/>
      <c r="N1145" s="320"/>
      <c r="O1145" s="1"/>
      <c r="P1145" s="1"/>
      <c r="Q1145" s="1"/>
      <c r="R1145" s="1"/>
      <c r="S1145" s="1"/>
      <c r="T1145" s="1"/>
    </row>
    <row r="1146" spans="13:20" x14ac:dyDescent="0.2">
      <c r="M1146" s="24"/>
      <c r="N1146" s="320"/>
      <c r="O1146" s="1"/>
      <c r="P1146" s="1"/>
      <c r="Q1146" s="1"/>
      <c r="R1146" s="1"/>
      <c r="S1146" s="1"/>
      <c r="T1146" s="1"/>
    </row>
    <row r="1147" spans="13:20" x14ac:dyDescent="0.2">
      <c r="M1147" s="24"/>
      <c r="N1147" s="320"/>
      <c r="O1147" s="1"/>
      <c r="P1147" s="1"/>
      <c r="Q1147" s="1"/>
      <c r="R1147" s="1"/>
      <c r="S1147" s="1"/>
      <c r="T1147" s="1"/>
    </row>
    <row r="1148" spans="13:20" x14ac:dyDescent="0.2">
      <c r="M1148" s="24"/>
      <c r="N1148" s="320"/>
      <c r="O1148" s="1"/>
      <c r="P1148" s="1"/>
      <c r="Q1148" s="1"/>
      <c r="R1148" s="1"/>
      <c r="S1148" s="1"/>
      <c r="T1148" s="1"/>
    </row>
    <row r="1149" spans="13:20" x14ac:dyDescent="0.2">
      <c r="M1149" s="24"/>
      <c r="N1149" s="320"/>
      <c r="O1149" s="1"/>
      <c r="P1149" s="1"/>
      <c r="Q1149" s="1"/>
      <c r="R1149" s="1"/>
      <c r="S1149" s="1"/>
      <c r="T1149" s="1"/>
    </row>
    <row r="1150" spans="13:20" x14ac:dyDescent="0.2">
      <c r="M1150" s="24"/>
      <c r="N1150" s="320"/>
      <c r="O1150" s="1"/>
      <c r="P1150" s="1"/>
      <c r="Q1150" s="1"/>
      <c r="R1150" s="1"/>
      <c r="S1150" s="1"/>
      <c r="T1150" s="1"/>
    </row>
    <row r="1151" spans="13:20" x14ac:dyDescent="0.2">
      <c r="M1151" s="24"/>
      <c r="N1151" s="320"/>
      <c r="O1151" s="1"/>
      <c r="P1151" s="1"/>
      <c r="Q1151" s="1"/>
      <c r="R1151" s="1"/>
      <c r="S1151" s="1"/>
      <c r="T1151" s="1"/>
    </row>
    <row r="1152" spans="13:20" x14ac:dyDescent="0.2">
      <c r="M1152" s="24"/>
      <c r="N1152" s="320"/>
      <c r="O1152" s="1"/>
      <c r="P1152" s="1"/>
      <c r="Q1152" s="1"/>
      <c r="R1152" s="1"/>
      <c r="S1152" s="1"/>
      <c r="T1152" s="1"/>
    </row>
    <row r="1153" spans="13:20" x14ac:dyDescent="0.2">
      <c r="M1153" s="24"/>
      <c r="N1153" s="320"/>
      <c r="O1153" s="1"/>
      <c r="P1153" s="1"/>
      <c r="Q1153" s="1"/>
      <c r="R1153" s="1"/>
      <c r="S1153" s="1"/>
      <c r="T1153" s="1"/>
    </row>
    <row r="1154" spans="13:20" x14ac:dyDescent="0.2">
      <c r="M1154" s="24"/>
      <c r="N1154" s="320"/>
      <c r="O1154" s="1"/>
      <c r="P1154" s="1"/>
      <c r="Q1154" s="1"/>
      <c r="R1154" s="1"/>
      <c r="S1154" s="1"/>
      <c r="T1154" s="1"/>
    </row>
    <row r="1155" spans="13:20" x14ac:dyDescent="0.2">
      <c r="M1155" s="24"/>
      <c r="N1155" s="320"/>
      <c r="O1155" s="1"/>
      <c r="P1155" s="1"/>
      <c r="Q1155" s="1"/>
      <c r="R1155" s="1"/>
      <c r="S1155" s="1"/>
      <c r="T1155" s="1"/>
    </row>
    <row r="1156" spans="13:20" x14ac:dyDescent="0.2">
      <c r="M1156" s="24"/>
      <c r="N1156" s="320"/>
      <c r="O1156" s="1"/>
      <c r="P1156" s="1"/>
      <c r="Q1156" s="1"/>
      <c r="R1156" s="1"/>
      <c r="S1156" s="1"/>
      <c r="T1156" s="1"/>
    </row>
    <row r="1157" spans="13:20" x14ac:dyDescent="0.2">
      <c r="M1157" s="24"/>
      <c r="N1157" s="320"/>
      <c r="O1157" s="1"/>
      <c r="P1157" s="1"/>
      <c r="Q1157" s="1"/>
      <c r="R1157" s="1"/>
      <c r="S1157" s="1"/>
      <c r="T1157" s="1"/>
    </row>
    <row r="1158" spans="13:20" x14ac:dyDescent="0.2">
      <c r="M1158" s="24"/>
      <c r="N1158" s="320"/>
      <c r="O1158" s="1"/>
      <c r="P1158" s="1"/>
      <c r="Q1158" s="1"/>
      <c r="R1158" s="1"/>
      <c r="S1158" s="1"/>
      <c r="T1158" s="1"/>
    </row>
    <row r="1159" spans="13:20" x14ac:dyDescent="0.2">
      <c r="M1159" s="24"/>
      <c r="N1159" s="320"/>
      <c r="O1159" s="1"/>
      <c r="P1159" s="1"/>
      <c r="Q1159" s="1"/>
      <c r="R1159" s="1"/>
      <c r="S1159" s="1"/>
      <c r="T1159" s="1"/>
    </row>
    <row r="1160" spans="13:20" x14ac:dyDescent="0.2">
      <c r="M1160" s="24"/>
      <c r="N1160" s="320"/>
      <c r="O1160" s="1"/>
      <c r="P1160" s="1"/>
      <c r="Q1160" s="1"/>
      <c r="R1160" s="1"/>
      <c r="S1160" s="1"/>
      <c r="T1160" s="1"/>
    </row>
    <row r="1161" spans="13:20" x14ac:dyDescent="0.2">
      <c r="M1161" s="24"/>
      <c r="N1161" s="320"/>
      <c r="O1161" s="1"/>
      <c r="P1161" s="1"/>
      <c r="Q1161" s="1"/>
      <c r="R1161" s="1"/>
      <c r="S1161" s="1"/>
      <c r="T1161" s="1"/>
    </row>
    <row r="1162" spans="13:20" x14ac:dyDescent="0.2">
      <c r="M1162" s="24"/>
      <c r="N1162" s="320"/>
      <c r="O1162" s="1"/>
      <c r="P1162" s="1"/>
      <c r="Q1162" s="1"/>
      <c r="R1162" s="1"/>
      <c r="S1162" s="1"/>
      <c r="T1162" s="1"/>
    </row>
    <row r="1163" spans="13:20" x14ac:dyDescent="0.2">
      <c r="M1163" s="24"/>
      <c r="N1163" s="320"/>
      <c r="O1163" s="1"/>
      <c r="P1163" s="1"/>
      <c r="Q1163" s="1"/>
      <c r="R1163" s="1"/>
      <c r="S1163" s="1"/>
      <c r="T1163" s="1"/>
    </row>
    <row r="1164" spans="13:20" x14ac:dyDescent="0.2">
      <c r="M1164" s="24"/>
      <c r="N1164" s="320"/>
      <c r="O1164" s="1"/>
      <c r="P1164" s="1"/>
      <c r="Q1164" s="1"/>
      <c r="R1164" s="1"/>
      <c r="S1164" s="1"/>
      <c r="T1164" s="1"/>
    </row>
    <row r="1165" spans="13:20" x14ac:dyDescent="0.2">
      <c r="M1165" s="24"/>
      <c r="N1165" s="320"/>
      <c r="O1165" s="1"/>
      <c r="P1165" s="1"/>
      <c r="Q1165" s="1"/>
      <c r="R1165" s="1"/>
      <c r="S1165" s="1"/>
      <c r="T1165" s="1"/>
    </row>
    <row r="1166" spans="13:20" x14ac:dyDescent="0.2">
      <c r="M1166" s="24"/>
      <c r="N1166" s="320"/>
      <c r="O1166" s="1"/>
      <c r="P1166" s="1"/>
      <c r="Q1166" s="1"/>
      <c r="R1166" s="1"/>
      <c r="S1166" s="1"/>
      <c r="T1166" s="1"/>
    </row>
    <row r="1167" spans="13:20" x14ac:dyDescent="0.2">
      <c r="M1167" s="24"/>
      <c r="N1167" s="320"/>
      <c r="O1167" s="1"/>
      <c r="P1167" s="1"/>
      <c r="Q1167" s="1"/>
      <c r="R1167" s="1"/>
      <c r="S1167" s="1"/>
      <c r="T1167" s="1"/>
    </row>
    <row r="1168" spans="13:20" x14ac:dyDescent="0.2">
      <c r="M1168" s="24"/>
      <c r="N1168" s="320"/>
      <c r="O1168" s="1"/>
      <c r="P1168" s="1"/>
      <c r="Q1168" s="1"/>
      <c r="R1168" s="1"/>
      <c r="S1168" s="1"/>
      <c r="T1168" s="1"/>
    </row>
    <row r="1169" spans="13:20" x14ac:dyDescent="0.2">
      <c r="M1169" s="24"/>
      <c r="N1169" s="320"/>
      <c r="O1169" s="1"/>
      <c r="P1169" s="1"/>
      <c r="Q1169" s="1"/>
      <c r="R1169" s="1"/>
      <c r="S1169" s="1"/>
      <c r="T1169" s="1"/>
    </row>
    <row r="1170" spans="13:20" x14ac:dyDescent="0.2">
      <c r="M1170" s="24"/>
      <c r="N1170" s="320"/>
      <c r="O1170" s="1"/>
      <c r="P1170" s="1"/>
      <c r="Q1170" s="1"/>
      <c r="R1170" s="1"/>
      <c r="S1170" s="1"/>
      <c r="T1170" s="1"/>
    </row>
    <row r="1171" spans="13:20" x14ac:dyDescent="0.2">
      <c r="M1171" s="24"/>
      <c r="N1171" s="320"/>
      <c r="O1171" s="1"/>
      <c r="P1171" s="1"/>
      <c r="Q1171" s="1"/>
      <c r="R1171" s="1"/>
      <c r="S1171" s="1"/>
      <c r="T1171" s="1"/>
    </row>
    <row r="1172" spans="13:20" x14ac:dyDescent="0.2">
      <c r="M1172" s="24"/>
      <c r="N1172" s="320"/>
      <c r="O1172" s="1"/>
      <c r="P1172" s="1"/>
      <c r="Q1172" s="1"/>
      <c r="R1172" s="1"/>
      <c r="S1172" s="1"/>
      <c r="T1172" s="1"/>
    </row>
    <row r="1173" spans="13:20" x14ac:dyDescent="0.2">
      <c r="M1173" s="24"/>
      <c r="N1173" s="320"/>
      <c r="O1173" s="1"/>
      <c r="P1173" s="1"/>
      <c r="Q1173" s="1"/>
      <c r="R1173" s="1"/>
      <c r="S1173" s="1"/>
      <c r="T1173" s="1"/>
    </row>
    <row r="1174" spans="13:20" x14ac:dyDescent="0.2">
      <c r="M1174" s="24"/>
      <c r="N1174" s="320"/>
      <c r="O1174" s="1"/>
      <c r="P1174" s="1"/>
      <c r="Q1174" s="1"/>
      <c r="R1174" s="1"/>
      <c r="S1174" s="1"/>
      <c r="T1174" s="1"/>
    </row>
    <row r="1175" spans="13:20" x14ac:dyDescent="0.2">
      <c r="M1175" s="24"/>
      <c r="N1175" s="320"/>
      <c r="O1175" s="1"/>
      <c r="P1175" s="1"/>
      <c r="Q1175" s="1"/>
      <c r="R1175" s="1"/>
      <c r="S1175" s="1"/>
      <c r="T1175" s="1"/>
    </row>
    <row r="1176" spans="13:20" x14ac:dyDescent="0.2">
      <c r="M1176" s="24"/>
      <c r="N1176" s="320"/>
      <c r="O1176" s="1"/>
      <c r="P1176" s="1"/>
      <c r="Q1176" s="1"/>
      <c r="R1176" s="1"/>
      <c r="S1176" s="1"/>
      <c r="T1176" s="1"/>
    </row>
    <row r="1177" spans="13:20" x14ac:dyDescent="0.2">
      <c r="M1177" s="24"/>
      <c r="N1177" s="320"/>
      <c r="O1177" s="1"/>
      <c r="P1177" s="1"/>
      <c r="Q1177" s="1"/>
      <c r="R1177" s="1"/>
      <c r="S1177" s="1"/>
      <c r="T1177" s="1"/>
    </row>
    <row r="1178" spans="13:20" x14ac:dyDescent="0.2">
      <c r="M1178" s="24"/>
      <c r="N1178" s="320"/>
      <c r="O1178" s="1"/>
      <c r="P1178" s="1"/>
      <c r="Q1178" s="1"/>
      <c r="R1178" s="1"/>
      <c r="S1178" s="1"/>
      <c r="T1178" s="1"/>
    </row>
    <row r="1179" spans="13:20" x14ac:dyDescent="0.2">
      <c r="M1179" s="24"/>
      <c r="N1179" s="320"/>
      <c r="O1179" s="1"/>
      <c r="P1179" s="1"/>
      <c r="Q1179" s="1"/>
      <c r="R1179" s="1"/>
      <c r="S1179" s="1"/>
      <c r="T1179" s="1"/>
    </row>
    <row r="1180" spans="13:20" x14ac:dyDescent="0.2">
      <c r="M1180" s="24"/>
      <c r="N1180" s="320"/>
      <c r="O1180" s="1"/>
      <c r="P1180" s="1"/>
      <c r="Q1180" s="1"/>
      <c r="R1180" s="1"/>
      <c r="S1180" s="1"/>
      <c r="T1180" s="1"/>
    </row>
    <row r="1181" spans="13:20" x14ac:dyDescent="0.2">
      <c r="M1181" s="24"/>
      <c r="N1181" s="320"/>
      <c r="O1181" s="1"/>
      <c r="P1181" s="1"/>
      <c r="Q1181" s="1"/>
      <c r="R1181" s="1"/>
      <c r="S1181" s="1"/>
      <c r="T1181" s="1"/>
    </row>
    <row r="1182" spans="13:20" x14ac:dyDescent="0.2">
      <c r="M1182" s="24"/>
      <c r="N1182" s="320"/>
      <c r="O1182" s="1"/>
      <c r="P1182" s="1"/>
      <c r="Q1182" s="1"/>
      <c r="R1182" s="1"/>
      <c r="S1182" s="1"/>
      <c r="T1182" s="1"/>
    </row>
    <row r="1183" spans="13:20" x14ac:dyDescent="0.2">
      <c r="M1183" s="24"/>
      <c r="N1183" s="320"/>
      <c r="O1183" s="1"/>
      <c r="P1183" s="1"/>
      <c r="Q1183" s="1"/>
      <c r="R1183" s="1"/>
      <c r="S1183" s="1"/>
      <c r="T1183" s="1"/>
    </row>
    <row r="1184" spans="13:20" x14ac:dyDescent="0.2">
      <c r="M1184" s="24"/>
      <c r="N1184" s="320"/>
      <c r="O1184" s="1"/>
      <c r="P1184" s="1"/>
      <c r="Q1184" s="1"/>
      <c r="R1184" s="1"/>
      <c r="S1184" s="1"/>
      <c r="T1184" s="1"/>
    </row>
    <row r="1185" spans="13:20" x14ac:dyDescent="0.2">
      <c r="M1185" s="24"/>
      <c r="N1185" s="320"/>
      <c r="O1185" s="1"/>
      <c r="P1185" s="1"/>
      <c r="Q1185" s="1"/>
      <c r="R1185" s="1"/>
      <c r="S1185" s="1"/>
      <c r="T1185" s="1"/>
    </row>
    <row r="1186" spans="13:20" x14ac:dyDescent="0.2">
      <c r="M1186" s="24"/>
      <c r="N1186" s="320"/>
      <c r="O1186" s="1"/>
      <c r="P1186" s="1"/>
      <c r="Q1186" s="1"/>
      <c r="R1186" s="1"/>
      <c r="S1186" s="1"/>
      <c r="T1186" s="1"/>
    </row>
    <row r="1187" spans="13:20" x14ac:dyDescent="0.2">
      <c r="M1187" s="24"/>
      <c r="N1187" s="320"/>
      <c r="O1187" s="1"/>
      <c r="P1187" s="1"/>
      <c r="Q1187" s="1"/>
      <c r="R1187" s="1"/>
      <c r="S1187" s="1"/>
      <c r="T1187" s="1"/>
    </row>
    <row r="1188" spans="13:20" x14ac:dyDescent="0.2">
      <c r="M1188" s="24"/>
      <c r="N1188" s="320"/>
      <c r="O1188" s="1"/>
      <c r="P1188" s="1"/>
      <c r="Q1188" s="1"/>
      <c r="R1188" s="1"/>
      <c r="S1188" s="1"/>
      <c r="T1188" s="1"/>
    </row>
    <row r="1189" spans="13:20" x14ac:dyDescent="0.2">
      <c r="M1189" s="24"/>
      <c r="N1189" s="320"/>
      <c r="O1189" s="1"/>
      <c r="P1189" s="1"/>
      <c r="Q1189" s="1"/>
      <c r="R1189" s="1"/>
      <c r="S1189" s="1"/>
      <c r="T1189" s="1"/>
    </row>
    <row r="1190" spans="13:20" x14ac:dyDescent="0.2">
      <c r="M1190" s="24"/>
      <c r="N1190" s="320"/>
      <c r="O1190" s="1"/>
      <c r="P1190" s="1"/>
      <c r="Q1190" s="1"/>
      <c r="R1190" s="1"/>
      <c r="S1190" s="1"/>
      <c r="T1190" s="1"/>
    </row>
    <row r="1191" spans="13:20" x14ac:dyDescent="0.2">
      <c r="M1191" s="24"/>
      <c r="N1191" s="320"/>
      <c r="O1191" s="1"/>
      <c r="P1191" s="1"/>
      <c r="Q1191" s="1"/>
      <c r="R1191" s="1"/>
      <c r="S1191" s="1"/>
      <c r="T1191" s="1"/>
    </row>
    <row r="1192" spans="13:20" x14ac:dyDescent="0.2">
      <c r="M1192" s="24"/>
      <c r="N1192" s="320"/>
      <c r="O1192" s="1"/>
      <c r="P1192" s="1"/>
      <c r="Q1192" s="1"/>
      <c r="R1192" s="1"/>
      <c r="S1192" s="1"/>
      <c r="T1192" s="1"/>
    </row>
    <row r="1193" spans="13:20" x14ac:dyDescent="0.2">
      <c r="M1193" s="24"/>
      <c r="N1193" s="320"/>
      <c r="O1193" s="1"/>
      <c r="P1193" s="1"/>
      <c r="Q1193" s="1"/>
      <c r="R1193" s="1"/>
      <c r="S1193" s="1"/>
      <c r="T1193" s="1"/>
    </row>
    <row r="1194" spans="13:20" x14ac:dyDescent="0.2">
      <c r="M1194" s="24"/>
      <c r="N1194" s="320"/>
      <c r="O1194" s="1"/>
      <c r="P1194" s="1"/>
      <c r="Q1194" s="1"/>
      <c r="R1194" s="1"/>
      <c r="S1194" s="1"/>
      <c r="T1194" s="1"/>
    </row>
    <row r="1195" spans="13:20" x14ac:dyDescent="0.2">
      <c r="M1195" s="24"/>
      <c r="N1195" s="320"/>
      <c r="O1195" s="1"/>
      <c r="P1195" s="1"/>
      <c r="Q1195" s="1"/>
      <c r="R1195" s="1"/>
      <c r="S1195" s="1"/>
      <c r="T1195" s="1"/>
    </row>
    <row r="1196" spans="13:20" x14ac:dyDescent="0.2">
      <c r="M1196" s="24"/>
      <c r="N1196" s="320"/>
      <c r="O1196" s="1"/>
      <c r="P1196" s="1"/>
      <c r="Q1196" s="1"/>
      <c r="R1196" s="1"/>
      <c r="S1196" s="1"/>
      <c r="T1196" s="1"/>
    </row>
    <row r="1197" spans="13:20" x14ac:dyDescent="0.2">
      <c r="M1197" s="24"/>
      <c r="N1197" s="320"/>
      <c r="O1197" s="1"/>
      <c r="P1197" s="1"/>
      <c r="Q1197" s="1"/>
      <c r="R1197" s="1"/>
      <c r="S1197" s="1"/>
      <c r="T1197" s="1"/>
    </row>
    <row r="1198" spans="13:20" x14ac:dyDescent="0.2">
      <c r="M1198" s="24"/>
      <c r="N1198" s="320"/>
      <c r="O1198" s="1"/>
      <c r="P1198" s="1"/>
      <c r="Q1198" s="1"/>
      <c r="R1198" s="1"/>
      <c r="S1198" s="1"/>
      <c r="T1198" s="1"/>
    </row>
    <row r="1199" spans="13:20" x14ac:dyDescent="0.2">
      <c r="M1199" s="24"/>
      <c r="N1199" s="320"/>
      <c r="O1199" s="1"/>
      <c r="P1199" s="1"/>
      <c r="Q1199" s="1"/>
      <c r="R1199" s="1"/>
      <c r="S1199" s="1"/>
      <c r="T1199" s="1"/>
    </row>
    <row r="1200" spans="13:20" x14ac:dyDescent="0.2">
      <c r="M1200" s="24"/>
      <c r="N1200" s="320"/>
      <c r="O1200" s="1"/>
      <c r="P1200" s="1"/>
      <c r="Q1200" s="1"/>
      <c r="R1200" s="1"/>
      <c r="S1200" s="1"/>
      <c r="T1200" s="1"/>
    </row>
    <row r="1201" spans="13:20" x14ac:dyDescent="0.2">
      <c r="M1201" s="24"/>
      <c r="N1201" s="320"/>
      <c r="O1201" s="1"/>
      <c r="P1201" s="1"/>
      <c r="Q1201" s="1"/>
      <c r="R1201" s="1"/>
      <c r="S1201" s="1"/>
      <c r="T1201" s="1"/>
    </row>
    <row r="1202" spans="13:20" x14ac:dyDescent="0.2">
      <c r="M1202" s="24"/>
      <c r="N1202" s="320"/>
      <c r="O1202" s="1"/>
      <c r="P1202" s="1"/>
      <c r="Q1202" s="1"/>
      <c r="R1202" s="1"/>
      <c r="S1202" s="1"/>
      <c r="T1202" s="1"/>
    </row>
    <row r="1203" spans="13:20" x14ac:dyDescent="0.2">
      <c r="M1203" s="24"/>
      <c r="N1203" s="320"/>
      <c r="O1203" s="1"/>
      <c r="P1203" s="1"/>
      <c r="Q1203" s="1"/>
      <c r="R1203" s="1"/>
      <c r="S1203" s="1"/>
      <c r="T1203" s="1"/>
    </row>
    <row r="1204" spans="13:20" x14ac:dyDescent="0.2">
      <c r="M1204" s="24"/>
      <c r="N1204" s="320"/>
      <c r="O1204" s="1"/>
      <c r="P1204" s="1"/>
      <c r="Q1204" s="1"/>
      <c r="R1204" s="1"/>
      <c r="S1204" s="1"/>
      <c r="T1204" s="1"/>
    </row>
    <row r="1205" spans="13:20" x14ac:dyDescent="0.2">
      <c r="M1205" s="24"/>
      <c r="N1205" s="320"/>
      <c r="O1205" s="1"/>
      <c r="P1205" s="1"/>
      <c r="Q1205" s="1"/>
      <c r="R1205" s="1"/>
      <c r="S1205" s="1"/>
      <c r="T1205" s="1"/>
    </row>
    <row r="1206" spans="13:20" x14ac:dyDescent="0.2">
      <c r="M1206" s="24"/>
      <c r="N1206" s="320"/>
      <c r="O1206" s="1"/>
      <c r="P1206" s="1"/>
      <c r="Q1206" s="1"/>
      <c r="R1206" s="1"/>
      <c r="S1206" s="1"/>
      <c r="T1206" s="1"/>
    </row>
    <row r="1207" spans="13:20" x14ac:dyDescent="0.2">
      <c r="M1207" s="24"/>
      <c r="N1207" s="320"/>
      <c r="O1207" s="1"/>
      <c r="P1207" s="1"/>
      <c r="Q1207" s="1"/>
      <c r="R1207" s="1"/>
      <c r="S1207" s="1"/>
      <c r="T1207" s="1"/>
    </row>
    <row r="1208" spans="13:20" x14ac:dyDescent="0.2">
      <c r="M1208" s="24"/>
      <c r="N1208" s="320"/>
      <c r="O1208" s="1"/>
      <c r="P1208" s="1"/>
      <c r="Q1208" s="1"/>
      <c r="R1208" s="1"/>
      <c r="S1208" s="1"/>
      <c r="T1208" s="1"/>
    </row>
    <row r="1209" spans="13:20" x14ac:dyDescent="0.2">
      <c r="M1209" s="24"/>
      <c r="N1209" s="320"/>
      <c r="O1209" s="1"/>
      <c r="P1209" s="1"/>
      <c r="Q1209" s="1"/>
      <c r="R1209" s="1"/>
      <c r="S1209" s="1"/>
      <c r="T1209" s="1"/>
    </row>
    <row r="1210" spans="13:20" x14ac:dyDescent="0.2">
      <c r="M1210" s="24"/>
      <c r="N1210" s="320"/>
      <c r="O1210" s="1"/>
      <c r="P1210" s="1"/>
      <c r="Q1210" s="1"/>
      <c r="R1210" s="1"/>
      <c r="S1210" s="1"/>
      <c r="T1210" s="1"/>
    </row>
    <row r="1211" spans="13:20" x14ac:dyDescent="0.2">
      <c r="M1211" s="24"/>
      <c r="N1211" s="320"/>
      <c r="O1211" s="1"/>
      <c r="P1211" s="1"/>
      <c r="Q1211" s="1"/>
      <c r="R1211" s="1"/>
      <c r="S1211" s="1"/>
      <c r="T1211" s="1"/>
    </row>
    <row r="1212" spans="13:20" x14ac:dyDescent="0.2">
      <c r="M1212" s="24"/>
      <c r="N1212" s="320"/>
      <c r="O1212" s="1"/>
      <c r="P1212" s="1"/>
      <c r="Q1212" s="1"/>
      <c r="R1212" s="1"/>
      <c r="S1212" s="1"/>
      <c r="T1212" s="1"/>
    </row>
    <row r="1213" spans="13:20" x14ac:dyDescent="0.2">
      <c r="M1213" s="24"/>
      <c r="N1213" s="320"/>
      <c r="O1213" s="1"/>
      <c r="P1213" s="1"/>
      <c r="Q1213" s="1"/>
      <c r="R1213" s="1"/>
      <c r="S1213" s="1"/>
      <c r="T1213" s="1"/>
    </row>
    <row r="1214" spans="13:20" x14ac:dyDescent="0.2">
      <c r="M1214" s="24"/>
      <c r="N1214" s="320"/>
      <c r="O1214" s="1"/>
      <c r="P1214" s="1"/>
      <c r="Q1214" s="1"/>
      <c r="R1214" s="1"/>
      <c r="S1214" s="1"/>
      <c r="T1214" s="1"/>
    </row>
    <row r="1215" spans="13:20" x14ac:dyDescent="0.2">
      <c r="M1215" s="24"/>
      <c r="N1215" s="320"/>
      <c r="O1215" s="1"/>
      <c r="P1215" s="1"/>
      <c r="Q1215" s="1"/>
      <c r="R1215" s="1"/>
      <c r="S1215" s="1"/>
      <c r="T1215" s="1"/>
    </row>
    <row r="1216" spans="13:20" x14ac:dyDescent="0.2">
      <c r="M1216" s="24"/>
      <c r="N1216" s="320"/>
      <c r="O1216" s="1"/>
      <c r="P1216" s="1"/>
      <c r="Q1216" s="1"/>
      <c r="R1216" s="1"/>
      <c r="S1216" s="1"/>
      <c r="T1216" s="1"/>
    </row>
    <row r="1217" spans="13:20" x14ac:dyDescent="0.2">
      <c r="M1217" s="24"/>
      <c r="N1217" s="320"/>
      <c r="O1217" s="1"/>
      <c r="P1217" s="1"/>
      <c r="Q1217" s="1"/>
      <c r="R1217" s="1"/>
      <c r="S1217" s="1"/>
      <c r="T1217" s="1"/>
    </row>
    <row r="1218" spans="13:20" x14ac:dyDescent="0.2">
      <c r="M1218" s="24"/>
      <c r="N1218" s="320"/>
      <c r="O1218" s="1"/>
      <c r="P1218" s="1"/>
      <c r="Q1218" s="1"/>
      <c r="R1218" s="1"/>
      <c r="S1218" s="1"/>
      <c r="T1218" s="1"/>
    </row>
    <row r="1219" spans="13:20" x14ac:dyDescent="0.2">
      <c r="M1219" s="24"/>
      <c r="N1219" s="320"/>
      <c r="O1219" s="1"/>
      <c r="P1219" s="1"/>
      <c r="Q1219" s="1"/>
      <c r="R1219" s="1"/>
      <c r="S1219" s="1"/>
      <c r="T1219" s="1"/>
    </row>
    <row r="1220" spans="13:20" x14ac:dyDescent="0.2">
      <c r="M1220" s="24"/>
      <c r="N1220" s="320"/>
      <c r="O1220" s="1"/>
      <c r="P1220" s="1"/>
      <c r="Q1220" s="1"/>
      <c r="R1220" s="1"/>
      <c r="S1220" s="1"/>
      <c r="T1220" s="1"/>
    </row>
    <row r="1221" spans="13:20" x14ac:dyDescent="0.2">
      <c r="M1221" s="24"/>
      <c r="N1221" s="320"/>
      <c r="O1221" s="1"/>
      <c r="P1221" s="1"/>
      <c r="Q1221" s="1"/>
      <c r="R1221" s="1"/>
      <c r="S1221" s="1"/>
      <c r="T1221" s="1"/>
    </row>
    <row r="1222" spans="13:20" x14ac:dyDescent="0.2">
      <c r="M1222" s="24"/>
      <c r="N1222" s="320"/>
      <c r="O1222" s="1"/>
      <c r="P1222" s="1"/>
      <c r="Q1222" s="1"/>
      <c r="R1222" s="1"/>
      <c r="S1222" s="1"/>
      <c r="T1222" s="1"/>
    </row>
    <row r="1223" spans="13:20" x14ac:dyDescent="0.2">
      <c r="M1223" s="24"/>
      <c r="N1223" s="320"/>
      <c r="O1223" s="1"/>
      <c r="P1223" s="1"/>
      <c r="Q1223" s="1"/>
      <c r="R1223" s="1"/>
      <c r="S1223" s="1"/>
      <c r="T1223" s="1"/>
    </row>
    <row r="1224" spans="13:20" x14ac:dyDescent="0.2">
      <c r="M1224" s="24"/>
      <c r="N1224" s="320"/>
      <c r="O1224" s="1"/>
      <c r="P1224" s="1"/>
      <c r="Q1224" s="1"/>
      <c r="R1224" s="1"/>
      <c r="S1224" s="1"/>
      <c r="T1224" s="1"/>
    </row>
    <row r="1225" spans="13:20" x14ac:dyDescent="0.2">
      <c r="M1225" s="24"/>
      <c r="N1225" s="320"/>
      <c r="O1225" s="1"/>
      <c r="P1225" s="1"/>
      <c r="Q1225" s="1"/>
      <c r="R1225" s="1"/>
      <c r="S1225" s="1"/>
      <c r="T1225" s="1"/>
    </row>
    <row r="1226" spans="13:20" x14ac:dyDescent="0.2">
      <c r="M1226" s="24"/>
      <c r="N1226" s="320"/>
      <c r="O1226" s="1"/>
      <c r="P1226" s="1"/>
      <c r="Q1226" s="1"/>
      <c r="R1226" s="1"/>
      <c r="S1226" s="1"/>
      <c r="T1226" s="1"/>
    </row>
    <row r="1227" spans="13:20" x14ac:dyDescent="0.2">
      <c r="M1227" s="24"/>
      <c r="N1227" s="320"/>
      <c r="O1227" s="1"/>
      <c r="P1227" s="1"/>
      <c r="Q1227" s="1"/>
      <c r="R1227" s="1"/>
      <c r="S1227" s="1"/>
      <c r="T1227" s="1"/>
    </row>
    <row r="1228" spans="13:20" x14ac:dyDescent="0.2">
      <c r="M1228" s="24"/>
      <c r="N1228" s="320"/>
      <c r="O1228" s="1"/>
      <c r="P1228" s="1"/>
      <c r="Q1228" s="1"/>
      <c r="R1228" s="1"/>
      <c r="S1228" s="1"/>
      <c r="T1228" s="1"/>
    </row>
    <row r="1229" spans="13:20" x14ac:dyDescent="0.2">
      <c r="M1229" s="24"/>
      <c r="N1229" s="320"/>
      <c r="O1229" s="1"/>
      <c r="P1229" s="1"/>
      <c r="Q1229" s="1"/>
      <c r="R1229" s="1"/>
      <c r="S1229" s="1"/>
      <c r="T1229" s="1"/>
    </row>
    <row r="1230" spans="13:20" x14ac:dyDescent="0.2">
      <c r="M1230" s="24"/>
      <c r="N1230" s="320"/>
      <c r="O1230" s="1"/>
      <c r="P1230" s="1"/>
      <c r="Q1230" s="1"/>
      <c r="R1230" s="1"/>
      <c r="S1230" s="1"/>
      <c r="T1230" s="1"/>
    </row>
    <row r="1231" spans="13:20" x14ac:dyDescent="0.2">
      <c r="M1231" s="24"/>
      <c r="N1231" s="320"/>
      <c r="O1231" s="1"/>
      <c r="P1231" s="1"/>
      <c r="Q1231" s="1"/>
      <c r="R1231" s="1"/>
      <c r="S1231" s="1"/>
      <c r="T1231" s="1"/>
    </row>
    <row r="1232" spans="13:20" x14ac:dyDescent="0.2">
      <c r="M1232" s="24"/>
      <c r="N1232" s="320"/>
      <c r="O1232" s="1"/>
      <c r="P1232" s="1"/>
      <c r="Q1232" s="1"/>
      <c r="R1232" s="1"/>
      <c r="S1232" s="1"/>
      <c r="T1232" s="1"/>
    </row>
    <row r="1233" spans="13:20" x14ac:dyDescent="0.2">
      <c r="M1233" s="24"/>
      <c r="N1233" s="320"/>
      <c r="O1233" s="1"/>
      <c r="P1233" s="1"/>
      <c r="Q1233" s="1"/>
      <c r="R1233" s="1"/>
      <c r="S1233" s="1"/>
      <c r="T1233" s="1"/>
    </row>
    <row r="1234" spans="13:20" x14ac:dyDescent="0.2">
      <c r="M1234" s="24"/>
      <c r="N1234" s="320"/>
      <c r="O1234" s="1"/>
      <c r="P1234" s="1"/>
      <c r="Q1234" s="1"/>
      <c r="R1234" s="1"/>
      <c r="S1234" s="1"/>
      <c r="T1234" s="1"/>
    </row>
    <row r="1235" spans="13:20" x14ac:dyDescent="0.2">
      <c r="M1235" s="24"/>
      <c r="N1235" s="320"/>
      <c r="O1235" s="1"/>
      <c r="P1235" s="1"/>
      <c r="Q1235" s="1"/>
      <c r="R1235" s="1"/>
      <c r="S1235" s="1"/>
      <c r="T1235" s="1"/>
    </row>
    <row r="1236" spans="13:20" x14ac:dyDescent="0.2">
      <c r="M1236" s="24"/>
      <c r="N1236" s="320"/>
      <c r="O1236" s="1"/>
      <c r="P1236" s="1"/>
      <c r="Q1236" s="1"/>
      <c r="R1236" s="1"/>
      <c r="S1236" s="1"/>
      <c r="T1236" s="1"/>
    </row>
    <row r="1237" spans="13:20" x14ac:dyDescent="0.2">
      <c r="M1237" s="24"/>
      <c r="N1237" s="320"/>
      <c r="O1237" s="1"/>
      <c r="P1237" s="1"/>
      <c r="Q1237" s="1"/>
      <c r="R1237" s="1"/>
      <c r="S1237" s="1"/>
      <c r="T1237" s="1"/>
    </row>
    <row r="1238" spans="13:20" x14ac:dyDescent="0.2">
      <c r="M1238" s="24"/>
      <c r="N1238" s="320"/>
      <c r="O1238" s="1"/>
      <c r="P1238" s="1"/>
      <c r="Q1238" s="1"/>
      <c r="R1238" s="1"/>
      <c r="S1238" s="1"/>
      <c r="T1238" s="1"/>
    </row>
    <row r="1239" spans="13:20" x14ac:dyDescent="0.2">
      <c r="M1239" s="24"/>
      <c r="N1239" s="320"/>
      <c r="O1239" s="1"/>
      <c r="P1239" s="1"/>
      <c r="Q1239" s="1"/>
      <c r="R1239" s="1"/>
      <c r="S1239" s="1"/>
      <c r="T1239" s="1"/>
    </row>
    <row r="1240" spans="13:20" x14ac:dyDescent="0.2">
      <c r="M1240" s="24"/>
      <c r="N1240" s="320"/>
      <c r="O1240" s="1"/>
      <c r="P1240" s="1"/>
      <c r="Q1240" s="1"/>
      <c r="R1240" s="1"/>
      <c r="S1240" s="1"/>
      <c r="T1240" s="1"/>
    </row>
    <row r="1241" spans="13:20" x14ac:dyDescent="0.2">
      <c r="M1241" s="24"/>
      <c r="N1241" s="320"/>
      <c r="O1241" s="1"/>
      <c r="P1241" s="1"/>
      <c r="Q1241" s="1"/>
      <c r="R1241" s="1"/>
      <c r="S1241" s="1"/>
      <c r="T1241" s="1"/>
    </row>
    <row r="1242" spans="13:20" x14ac:dyDescent="0.2">
      <c r="M1242" s="24"/>
      <c r="N1242" s="320"/>
      <c r="O1242" s="1"/>
      <c r="P1242" s="1"/>
      <c r="Q1242" s="1"/>
      <c r="R1242" s="1"/>
      <c r="S1242" s="1"/>
      <c r="T1242" s="1"/>
    </row>
    <row r="1243" spans="13:20" x14ac:dyDescent="0.2">
      <c r="M1243" s="24"/>
      <c r="N1243" s="320"/>
      <c r="O1243" s="1"/>
      <c r="P1243" s="1"/>
      <c r="Q1243" s="1"/>
      <c r="R1243" s="1"/>
      <c r="S1243" s="1"/>
      <c r="T1243" s="1"/>
    </row>
    <row r="1244" spans="13:20" x14ac:dyDescent="0.2">
      <c r="M1244" s="24"/>
      <c r="N1244" s="320"/>
      <c r="O1244" s="1"/>
      <c r="P1244" s="1"/>
      <c r="Q1244" s="1"/>
      <c r="R1244" s="1"/>
      <c r="S1244" s="1"/>
      <c r="T1244" s="1"/>
    </row>
    <row r="1245" spans="13:20" x14ac:dyDescent="0.2">
      <c r="M1245" s="24"/>
      <c r="N1245" s="320"/>
      <c r="O1245" s="1"/>
      <c r="P1245" s="1"/>
      <c r="Q1245" s="1"/>
      <c r="R1245" s="1"/>
      <c r="S1245" s="1"/>
      <c r="T1245" s="1"/>
    </row>
    <row r="1246" spans="13:20" x14ac:dyDescent="0.2">
      <c r="M1246" s="24"/>
      <c r="N1246" s="320"/>
      <c r="O1246" s="1"/>
      <c r="P1246" s="1"/>
      <c r="Q1246" s="1"/>
      <c r="R1246" s="1"/>
      <c r="S1246" s="1"/>
      <c r="T1246" s="1"/>
    </row>
    <row r="1247" spans="13:20" x14ac:dyDescent="0.2">
      <c r="M1247" s="24"/>
      <c r="N1247" s="320"/>
      <c r="O1247" s="1"/>
      <c r="P1247" s="1"/>
      <c r="Q1247" s="1"/>
      <c r="R1247" s="1"/>
      <c r="S1247" s="1"/>
      <c r="T1247" s="1"/>
    </row>
    <row r="1248" spans="13:20" x14ac:dyDescent="0.2">
      <c r="M1248" s="24"/>
      <c r="N1248" s="320"/>
      <c r="O1248" s="1"/>
      <c r="P1248" s="1"/>
      <c r="Q1248" s="1"/>
      <c r="R1248" s="1"/>
      <c r="S1248" s="1"/>
      <c r="T1248" s="1"/>
    </row>
    <row r="1249" spans="13:20" x14ac:dyDescent="0.2">
      <c r="M1249" s="24"/>
      <c r="N1249" s="320"/>
      <c r="O1249" s="1"/>
      <c r="P1249" s="1"/>
      <c r="Q1249" s="1"/>
      <c r="R1249" s="1"/>
      <c r="S1249" s="1"/>
      <c r="T1249" s="1"/>
    </row>
    <row r="1250" spans="13:20" x14ac:dyDescent="0.2">
      <c r="M1250" s="24"/>
      <c r="N1250" s="320"/>
      <c r="O1250" s="1"/>
      <c r="P1250" s="1"/>
      <c r="Q1250" s="1"/>
      <c r="R1250" s="1"/>
      <c r="S1250" s="1"/>
      <c r="T1250" s="1"/>
    </row>
    <row r="1251" spans="13:20" x14ac:dyDescent="0.2">
      <c r="M1251" s="24"/>
      <c r="N1251" s="320"/>
      <c r="O1251" s="1"/>
      <c r="P1251" s="1"/>
      <c r="Q1251" s="1"/>
      <c r="R1251" s="1"/>
      <c r="S1251" s="1"/>
      <c r="T1251" s="1"/>
    </row>
    <row r="1252" spans="13:20" x14ac:dyDescent="0.2">
      <c r="M1252" s="24"/>
      <c r="N1252" s="320"/>
      <c r="O1252" s="1"/>
      <c r="P1252" s="1"/>
      <c r="Q1252" s="1"/>
      <c r="R1252" s="1"/>
      <c r="S1252" s="1"/>
      <c r="T1252" s="1"/>
    </row>
    <row r="1253" spans="13:20" x14ac:dyDescent="0.2">
      <c r="M1253" s="24"/>
      <c r="N1253" s="320"/>
      <c r="O1253" s="1"/>
      <c r="P1253" s="1"/>
      <c r="Q1253" s="1"/>
      <c r="R1253" s="1"/>
      <c r="S1253" s="1"/>
      <c r="T1253" s="1"/>
    </row>
    <row r="1254" spans="13:20" x14ac:dyDescent="0.2">
      <c r="M1254" s="24"/>
      <c r="N1254" s="320"/>
      <c r="O1254" s="1"/>
      <c r="P1254" s="1"/>
      <c r="Q1254" s="1"/>
      <c r="R1254" s="1"/>
      <c r="S1254" s="1"/>
      <c r="T1254" s="1"/>
    </row>
    <row r="1255" spans="13:20" x14ac:dyDescent="0.2">
      <c r="M1255" s="24"/>
      <c r="N1255" s="320"/>
      <c r="O1255" s="1"/>
      <c r="P1255" s="1"/>
      <c r="Q1255" s="1"/>
      <c r="R1255" s="1"/>
      <c r="S1255" s="1"/>
      <c r="T1255" s="1"/>
    </row>
    <row r="1256" spans="13:20" x14ac:dyDescent="0.2">
      <c r="M1256" s="24"/>
      <c r="N1256" s="320"/>
      <c r="O1256" s="1"/>
      <c r="P1256" s="1"/>
      <c r="Q1256" s="1"/>
      <c r="R1256" s="1"/>
      <c r="S1256" s="1"/>
      <c r="T1256" s="1"/>
    </row>
    <row r="1257" spans="13:20" x14ac:dyDescent="0.2">
      <c r="M1257" s="24"/>
      <c r="N1257" s="320"/>
      <c r="O1257" s="1"/>
      <c r="P1257" s="1"/>
      <c r="Q1257" s="1"/>
      <c r="R1257" s="1"/>
      <c r="S1257" s="1"/>
      <c r="T1257" s="1"/>
    </row>
    <row r="1258" spans="13:20" x14ac:dyDescent="0.2">
      <c r="M1258" s="24"/>
      <c r="N1258" s="320"/>
      <c r="O1258" s="1"/>
      <c r="P1258" s="1"/>
      <c r="Q1258" s="1"/>
      <c r="R1258" s="1"/>
      <c r="S1258" s="1"/>
      <c r="T1258" s="1"/>
    </row>
    <row r="1259" spans="13:20" x14ac:dyDescent="0.2">
      <c r="M1259" s="24"/>
      <c r="N1259" s="320"/>
      <c r="O1259" s="1"/>
      <c r="P1259" s="1"/>
      <c r="Q1259" s="1"/>
      <c r="R1259" s="1"/>
      <c r="S1259" s="1"/>
      <c r="T1259" s="1"/>
    </row>
    <row r="1260" spans="13:20" x14ac:dyDescent="0.2">
      <c r="M1260" s="24"/>
      <c r="N1260" s="320"/>
      <c r="O1260" s="1"/>
      <c r="P1260" s="1"/>
      <c r="Q1260" s="1"/>
      <c r="R1260" s="1"/>
      <c r="S1260" s="1"/>
      <c r="T1260" s="1"/>
    </row>
    <row r="1261" spans="13:20" x14ac:dyDescent="0.2">
      <c r="M1261" s="24"/>
      <c r="N1261" s="320"/>
      <c r="O1261" s="1"/>
      <c r="P1261" s="1"/>
      <c r="Q1261" s="1"/>
      <c r="R1261" s="1"/>
      <c r="S1261" s="1"/>
      <c r="T1261" s="1"/>
    </row>
    <row r="1262" spans="13:20" x14ac:dyDescent="0.2">
      <c r="M1262" s="24"/>
      <c r="N1262" s="320"/>
      <c r="O1262" s="1"/>
      <c r="P1262" s="1"/>
      <c r="Q1262" s="1"/>
      <c r="R1262" s="1"/>
      <c r="S1262" s="1"/>
      <c r="T1262" s="1"/>
    </row>
    <row r="1263" spans="13:20" x14ac:dyDescent="0.2">
      <c r="M1263" s="24"/>
      <c r="N1263" s="320"/>
      <c r="O1263" s="1"/>
      <c r="P1263" s="1"/>
      <c r="Q1263" s="1"/>
      <c r="R1263" s="1"/>
      <c r="S1263" s="1"/>
      <c r="T1263" s="1"/>
    </row>
    <row r="1264" spans="13:20" x14ac:dyDescent="0.2">
      <c r="M1264" s="24"/>
      <c r="N1264" s="320"/>
      <c r="O1264" s="1"/>
      <c r="P1264" s="1"/>
      <c r="Q1264" s="1"/>
      <c r="R1264" s="1"/>
      <c r="S1264" s="1"/>
      <c r="T1264" s="1"/>
    </row>
    <row r="1265" spans="13:20" x14ac:dyDescent="0.2">
      <c r="M1265" s="24"/>
      <c r="N1265" s="320"/>
      <c r="O1265" s="1"/>
      <c r="P1265" s="1"/>
      <c r="Q1265" s="1"/>
      <c r="R1265" s="1"/>
      <c r="S1265" s="1"/>
      <c r="T1265" s="1"/>
    </row>
    <row r="1266" spans="13:20" x14ac:dyDescent="0.2">
      <c r="M1266" s="24"/>
      <c r="N1266" s="320"/>
      <c r="O1266" s="1"/>
      <c r="P1266" s="1"/>
      <c r="Q1266" s="1"/>
      <c r="R1266" s="1"/>
      <c r="S1266" s="1"/>
      <c r="T1266" s="1"/>
    </row>
    <row r="1267" spans="13:20" x14ac:dyDescent="0.2">
      <c r="M1267" s="24"/>
      <c r="N1267" s="320"/>
      <c r="O1267" s="1"/>
      <c r="P1267" s="1"/>
      <c r="Q1267" s="1"/>
      <c r="R1267" s="1"/>
      <c r="S1267" s="1"/>
      <c r="T1267" s="1"/>
    </row>
    <row r="1268" spans="13:20" x14ac:dyDescent="0.2">
      <c r="M1268" s="24"/>
      <c r="N1268" s="320"/>
      <c r="O1268" s="1"/>
      <c r="P1268" s="1"/>
      <c r="Q1268" s="1"/>
      <c r="R1268" s="1"/>
      <c r="S1268" s="1"/>
      <c r="T1268" s="1"/>
    </row>
    <row r="1269" spans="13:20" x14ac:dyDescent="0.2">
      <c r="M1269" s="24"/>
      <c r="N1269" s="320"/>
      <c r="O1269" s="1"/>
      <c r="P1269" s="1"/>
      <c r="Q1269" s="1"/>
      <c r="R1269" s="1"/>
      <c r="S1269" s="1"/>
      <c r="T1269" s="1"/>
    </row>
    <row r="1270" spans="13:20" x14ac:dyDescent="0.2">
      <c r="M1270" s="24"/>
      <c r="N1270" s="320"/>
      <c r="O1270" s="1"/>
      <c r="P1270" s="1"/>
      <c r="Q1270" s="1"/>
      <c r="R1270" s="1"/>
      <c r="S1270" s="1"/>
      <c r="T1270" s="1"/>
    </row>
    <row r="1271" spans="13:20" x14ac:dyDescent="0.2">
      <c r="M1271" s="24"/>
      <c r="N1271" s="320"/>
      <c r="O1271" s="1"/>
      <c r="P1271" s="1"/>
      <c r="Q1271" s="1"/>
      <c r="R1271" s="1"/>
      <c r="S1271" s="1"/>
      <c r="T1271" s="1"/>
    </row>
    <row r="1272" spans="13:20" x14ac:dyDescent="0.2">
      <c r="M1272" s="24"/>
      <c r="N1272" s="320"/>
      <c r="O1272" s="1"/>
      <c r="P1272" s="1"/>
      <c r="Q1272" s="1"/>
      <c r="R1272" s="1"/>
      <c r="S1272" s="1"/>
      <c r="T1272" s="1"/>
    </row>
    <row r="1273" spans="13:20" x14ac:dyDescent="0.2">
      <c r="M1273" s="24"/>
      <c r="N1273" s="320"/>
      <c r="O1273" s="1"/>
      <c r="P1273" s="1"/>
      <c r="Q1273" s="1"/>
      <c r="R1273" s="1"/>
      <c r="S1273" s="1"/>
      <c r="T1273" s="1"/>
    </row>
    <row r="1274" spans="13:20" x14ac:dyDescent="0.2">
      <c r="M1274" s="24"/>
      <c r="N1274" s="320"/>
      <c r="O1274" s="1"/>
      <c r="P1274" s="1"/>
      <c r="Q1274" s="1"/>
      <c r="R1274" s="1"/>
      <c r="S1274" s="1"/>
      <c r="T1274" s="1"/>
    </row>
    <row r="1275" spans="13:20" x14ac:dyDescent="0.2">
      <c r="M1275" s="24"/>
      <c r="N1275" s="320"/>
      <c r="O1275" s="1"/>
      <c r="P1275" s="1"/>
      <c r="Q1275" s="1"/>
      <c r="R1275" s="1"/>
      <c r="S1275" s="1"/>
      <c r="T1275" s="1"/>
    </row>
    <row r="1276" spans="13:20" x14ac:dyDescent="0.2">
      <c r="M1276" s="24"/>
      <c r="N1276" s="320"/>
      <c r="O1276" s="1"/>
      <c r="P1276" s="1"/>
      <c r="Q1276" s="1"/>
      <c r="R1276" s="1"/>
      <c r="S1276" s="1"/>
      <c r="T1276" s="1"/>
    </row>
    <row r="1277" spans="13:20" x14ac:dyDescent="0.2">
      <c r="M1277" s="24"/>
      <c r="N1277" s="320"/>
      <c r="O1277" s="1"/>
      <c r="P1277" s="1"/>
      <c r="Q1277" s="1"/>
      <c r="R1277" s="1"/>
      <c r="S1277" s="1"/>
      <c r="T1277" s="1"/>
    </row>
    <row r="1278" spans="13:20" x14ac:dyDescent="0.2">
      <c r="M1278" s="24"/>
      <c r="N1278" s="320"/>
      <c r="O1278" s="1"/>
      <c r="P1278" s="1"/>
      <c r="Q1278" s="1"/>
      <c r="R1278" s="1"/>
      <c r="S1278" s="1"/>
      <c r="T1278" s="1"/>
    </row>
    <row r="1279" spans="13:20" x14ac:dyDescent="0.2">
      <c r="M1279" s="24"/>
      <c r="N1279" s="320"/>
      <c r="O1279" s="1"/>
      <c r="P1279" s="1"/>
      <c r="Q1279" s="1"/>
      <c r="R1279" s="1"/>
      <c r="S1279" s="1"/>
      <c r="T1279" s="1"/>
    </row>
    <row r="1280" spans="13:20" x14ac:dyDescent="0.2">
      <c r="M1280" s="24"/>
      <c r="N1280" s="320"/>
      <c r="O1280" s="1"/>
      <c r="P1280" s="1"/>
      <c r="Q1280" s="1"/>
      <c r="R1280" s="1"/>
      <c r="S1280" s="1"/>
      <c r="T1280" s="1"/>
    </row>
    <row r="1281" spans="13:20" x14ac:dyDescent="0.2">
      <c r="M1281" s="24"/>
      <c r="N1281" s="320"/>
      <c r="O1281" s="1"/>
      <c r="P1281" s="1"/>
      <c r="Q1281" s="1"/>
      <c r="R1281" s="1"/>
      <c r="S1281" s="1"/>
      <c r="T1281" s="1"/>
    </row>
    <row r="1282" spans="13:20" x14ac:dyDescent="0.2">
      <c r="M1282" s="24"/>
      <c r="N1282" s="320"/>
      <c r="O1282" s="1"/>
      <c r="P1282" s="1"/>
      <c r="Q1282" s="1"/>
      <c r="R1282" s="1"/>
      <c r="S1282" s="1"/>
      <c r="T1282" s="1"/>
    </row>
    <row r="1283" spans="13:20" x14ac:dyDescent="0.2">
      <c r="M1283" s="24"/>
      <c r="N1283" s="320"/>
      <c r="O1283" s="1"/>
      <c r="P1283" s="1"/>
      <c r="Q1283" s="1"/>
      <c r="R1283" s="1"/>
      <c r="S1283" s="1"/>
      <c r="T1283" s="1"/>
    </row>
    <row r="1284" spans="13:20" x14ac:dyDescent="0.2">
      <c r="M1284" s="24"/>
      <c r="N1284" s="320"/>
      <c r="O1284" s="1"/>
      <c r="P1284" s="1"/>
      <c r="Q1284" s="1"/>
      <c r="R1284" s="1"/>
      <c r="S1284" s="1"/>
      <c r="T1284" s="1"/>
    </row>
    <row r="1285" spans="13:20" x14ac:dyDescent="0.2">
      <c r="M1285" s="24"/>
      <c r="N1285" s="320"/>
      <c r="O1285" s="1"/>
      <c r="P1285" s="1"/>
      <c r="Q1285" s="1"/>
      <c r="R1285" s="1"/>
      <c r="S1285" s="1"/>
      <c r="T1285" s="1"/>
    </row>
    <row r="1286" spans="13:20" x14ac:dyDescent="0.2">
      <c r="M1286" s="24"/>
      <c r="N1286" s="320"/>
      <c r="O1286" s="1"/>
      <c r="P1286" s="1"/>
      <c r="Q1286" s="1"/>
      <c r="R1286" s="1"/>
      <c r="S1286" s="1"/>
      <c r="T1286" s="1"/>
    </row>
    <row r="1287" spans="13:20" x14ac:dyDescent="0.2">
      <c r="M1287" s="24"/>
      <c r="N1287" s="320"/>
      <c r="O1287" s="1"/>
      <c r="P1287" s="1"/>
      <c r="Q1287" s="1"/>
      <c r="R1287" s="1"/>
      <c r="S1287" s="1"/>
      <c r="T1287" s="1"/>
    </row>
    <row r="1288" spans="13:20" x14ac:dyDescent="0.2">
      <c r="M1288" s="24"/>
      <c r="N1288" s="320"/>
      <c r="O1288" s="1"/>
      <c r="P1288" s="1"/>
      <c r="Q1288" s="1"/>
      <c r="R1288" s="1"/>
      <c r="S1288" s="1"/>
      <c r="T1288" s="1"/>
    </row>
    <row r="1289" spans="13:20" x14ac:dyDescent="0.2">
      <c r="M1289" s="24"/>
      <c r="N1289" s="320"/>
      <c r="O1289" s="1"/>
      <c r="P1289" s="1"/>
      <c r="Q1289" s="1"/>
      <c r="R1289" s="1"/>
      <c r="S1289" s="1"/>
      <c r="T1289" s="1"/>
    </row>
    <row r="1290" spans="13:20" x14ac:dyDescent="0.2">
      <c r="M1290" s="24"/>
      <c r="N1290" s="320"/>
      <c r="O1290" s="1"/>
      <c r="P1290" s="1"/>
      <c r="Q1290" s="1"/>
      <c r="R1290" s="1"/>
      <c r="S1290" s="1"/>
      <c r="T1290" s="1"/>
    </row>
    <row r="1291" spans="13:20" x14ac:dyDescent="0.2">
      <c r="M1291" s="24"/>
      <c r="N1291" s="320"/>
      <c r="O1291" s="1"/>
      <c r="P1291" s="1"/>
      <c r="Q1291" s="1"/>
      <c r="R1291" s="1"/>
      <c r="S1291" s="1"/>
      <c r="T1291" s="1"/>
    </row>
    <row r="1292" spans="13:20" x14ac:dyDescent="0.2">
      <c r="M1292" s="24"/>
      <c r="N1292" s="320"/>
      <c r="O1292" s="1"/>
      <c r="P1292" s="1"/>
      <c r="Q1292" s="1"/>
      <c r="R1292" s="1"/>
      <c r="S1292" s="1"/>
      <c r="T1292" s="1"/>
    </row>
    <row r="1293" spans="13:20" x14ac:dyDescent="0.2">
      <c r="M1293" s="24"/>
      <c r="N1293" s="320"/>
      <c r="O1293" s="1"/>
      <c r="P1293" s="1"/>
      <c r="Q1293" s="1"/>
      <c r="R1293" s="1"/>
      <c r="S1293" s="1"/>
      <c r="T1293" s="1"/>
    </row>
    <row r="1294" spans="13:20" x14ac:dyDescent="0.2">
      <c r="M1294" s="24"/>
      <c r="N1294" s="320"/>
      <c r="O1294" s="1"/>
      <c r="P1294" s="1"/>
      <c r="Q1294" s="1"/>
      <c r="R1294" s="1"/>
      <c r="S1294" s="1"/>
      <c r="T1294" s="1"/>
    </row>
    <row r="1295" spans="13:20" x14ac:dyDescent="0.2">
      <c r="M1295" s="24"/>
      <c r="N1295" s="320"/>
      <c r="O1295" s="1"/>
      <c r="P1295" s="1"/>
      <c r="Q1295" s="1"/>
      <c r="R1295" s="1"/>
      <c r="S1295" s="1"/>
      <c r="T1295" s="1"/>
    </row>
    <row r="1296" spans="13:20" x14ac:dyDescent="0.2">
      <c r="M1296" s="24"/>
      <c r="N1296" s="320"/>
      <c r="O1296" s="1"/>
      <c r="P1296" s="1"/>
      <c r="Q1296" s="1"/>
      <c r="R1296" s="1"/>
      <c r="S1296" s="1"/>
      <c r="T1296" s="1"/>
    </row>
    <row r="1297" spans="13:20" x14ac:dyDescent="0.2">
      <c r="M1297" s="24"/>
      <c r="N1297" s="320"/>
      <c r="O1297" s="1"/>
      <c r="P1297" s="1"/>
      <c r="Q1297" s="1"/>
      <c r="R1297" s="1"/>
      <c r="S1297" s="1"/>
      <c r="T1297" s="1"/>
    </row>
    <row r="1298" spans="13:20" x14ac:dyDescent="0.2">
      <c r="M1298" s="24"/>
      <c r="N1298" s="320"/>
      <c r="O1298" s="1"/>
      <c r="P1298" s="1"/>
      <c r="Q1298" s="1"/>
      <c r="R1298" s="1"/>
      <c r="S1298" s="1"/>
      <c r="T1298" s="1"/>
    </row>
    <row r="1299" spans="13:20" x14ac:dyDescent="0.2">
      <c r="M1299" s="24"/>
      <c r="N1299" s="320"/>
      <c r="O1299" s="1"/>
      <c r="P1299" s="1"/>
      <c r="Q1299" s="1"/>
      <c r="R1299" s="1"/>
      <c r="S1299" s="1"/>
      <c r="T1299" s="1"/>
    </row>
    <row r="1300" spans="13:20" x14ac:dyDescent="0.2">
      <c r="M1300" s="24"/>
      <c r="N1300" s="320"/>
      <c r="O1300" s="1"/>
      <c r="P1300" s="1"/>
      <c r="Q1300" s="1"/>
      <c r="R1300" s="1"/>
      <c r="S1300" s="1"/>
      <c r="T1300" s="1"/>
    </row>
    <row r="1301" spans="13:20" x14ac:dyDescent="0.2">
      <c r="M1301" s="24"/>
      <c r="N1301" s="320"/>
      <c r="O1301" s="1"/>
      <c r="P1301" s="1"/>
      <c r="Q1301" s="1"/>
      <c r="R1301" s="1"/>
      <c r="S1301" s="1"/>
      <c r="T1301" s="1"/>
    </row>
    <row r="1302" spans="13:20" x14ac:dyDescent="0.2">
      <c r="M1302" s="24"/>
      <c r="N1302" s="320"/>
      <c r="O1302" s="1"/>
      <c r="P1302" s="1"/>
      <c r="Q1302" s="1"/>
      <c r="R1302" s="1"/>
      <c r="S1302" s="1"/>
      <c r="T1302" s="1"/>
    </row>
    <row r="1303" spans="13:20" x14ac:dyDescent="0.2">
      <c r="M1303" s="24"/>
      <c r="N1303" s="320"/>
      <c r="O1303" s="1"/>
      <c r="P1303" s="1"/>
      <c r="Q1303" s="1"/>
      <c r="R1303" s="1"/>
      <c r="S1303" s="1"/>
      <c r="T1303" s="1"/>
    </row>
    <row r="1304" spans="13:20" x14ac:dyDescent="0.2">
      <c r="M1304" s="24"/>
      <c r="N1304" s="320"/>
      <c r="O1304" s="1"/>
      <c r="P1304" s="1"/>
      <c r="Q1304" s="1"/>
      <c r="R1304" s="1"/>
      <c r="S1304" s="1"/>
      <c r="T1304" s="1"/>
    </row>
    <row r="1305" spans="13:20" x14ac:dyDescent="0.2">
      <c r="M1305" s="24"/>
      <c r="N1305" s="320"/>
      <c r="O1305" s="1"/>
      <c r="P1305" s="1"/>
      <c r="Q1305" s="1"/>
      <c r="R1305" s="1"/>
      <c r="S1305" s="1"/>
      <c r="T1305" s="1"/>
    </row>
    <row r="1306" spans="13:20" x14ac:dyDescent="0.2">
      <c r="M1306" s="24"/>
      <c r="N1306" s="320"/>
      <c r="O1306" s="1"/>
      <c r="P1306" s="1"/>
      <c r="Q1306" s="1"/>
      <c r="R1306" s="1"/>
      <c r="S1306" s="1"/>
      <c r="T1306" s="1"/>
    </row>
    <row r="1307" spans="13:20" x14ac:dyDescent="0.2">
      <c r="M1307" s="24"/>
      <c r="N1307" s="320"/>
      <c r="O1307" s="1"/>
      <c r="P1307" s="1"/>
      <c r="Q1307" s="1"/>
      <c r="R1307" s="1"/>
      <c r="S1307" s="1"/>
      <c r="T1307" s="1"/>
    </row>
    <row r="1308" spans="13:20" x14ac:dyDescent="0.2">
      <c r="M1308" s="24"/>
      <c r="N1308" s="320"/>
      <c r="O1308" s="1"/>
      <c r="P1308" s="1"/>
      <c r="Q1308" s="1"/>
      <c r="R1308" s="1"/>
      <c r="S1308" s="1"/>
      <c r="T1308" s="1"/>
    </row>
    <row r="1309" spans="13:20" x14ac:dyDescent="0.2">
      <c r="M1309" s="24"/>
      <c r="N1309" s="320"/>
      <c r="O1309" s="1"/>
      <c r="P1309" s="1"/>
      <c r="Q1309" s="1"/>
      <c r="R1309" s="1"/>
      <c r="S1309" s="1"/>
      <c r="T1309" s="1"/>
    </row>
    <row r="1310" spans="13:20" x14ac:dyDescent="0.2">
      <c r="M1310" s="24"/>
      <c r="N1310" s="320"/>
      <c r="O1310" s="1"/>
      <c r="P1310" s="1"/>
      <c r="Q1310" s="1"/>
      <c r="R1310" s="1"/>
      <c r="S1310" s="1"/>
      <c r="T1310" s="1"/>
    </row>
    <row r="1311" spans="13:20" x14ac:dyDescent="0.2">
      <c r="M1311" s="24"/>
      <c r="N1311" s="320"/>
      <c r="O1311" s="1"/>
      <c r="P1311" s="1"/>
      <c r="Q1311" s="1"/>
      <c r="R1311" s="1"/>
      <c r="S1311" s="1"/>
      <c r="T1311" s="1"/>
    </row>
    <row r="1312" spans="13:20" x14ac:dyDescent="0.2">
      <c r="M1312" s="24"/>
      <c r="N1312" s="320"/>
      <c r="O1312" s="1"/>
      <c r="P1312" s="1"/>
      <c r="Q1312" s="1"/>
      <c r="R1312" s="1"/>
      <c r="S1312" s="1"/>
      <c r="T1312" s="1"/>
    </row>
    <row r="1313" spans="13:20" x14ac:dyDescent="0.2">
      <c r="M1313" s="24"/>
      <c r="N1313" s="320"/>
      <c r="O1313" s="1"/>
      <c r="P1313" s="1"/>
      <c r="Q1313" s="1"/>
      <c r="R1313" s="1"/>
      <c r="S1313" s="1"/>
      <c r="T1313" s="1"/>
    </row>
    <row r="1314" spans="13:20" x14ac:dyDescent="0.2">
      <c r="M1314" s="24"/>
      <c r="N1314" s="320"/>
      <c r="O1314" s="1"/>
      <c r="P1314" s="1"/>
      <c r="Q1314" s="1"/>
      <c r="R1314" s="1"/>
      <c r="S1314" s="1"/>
      <c r="T1314" s="1"/>
    </row>
    <row r="1315" spans="13:20" x14ac:dyDescent="0.2">
      <c r="M1315" s="24"/>
      <c r="N1315" s="320"/>
      <c r="O1315" s="1"/>
      <c r="P1315" s="1"/>
      <c r="Q1315" s="1"/>
      <c r="R1315" s="1"/>
      <c r="S1315" s="1"/>
      <c r="T1315" s="1"/>
    </row>
    <row r="1316" spans="13:20" x14ac:dyDescent="0.2">
      <c r="M1316" s="24"/>
      <c r="N1316" s="320"/>
      <c r="O1316" s="1"/>
      <c r="P1316" s="1"/>
      <c r="Q1316" s="1"/>
      <c r="R1316" s="1"/>
      <c r="S1316" s="1"/>
      <c r="T1316" s="1"/>
    </row>
    <row r="1317" spans="13:20" x14ac:dyDescent="0.2">
      <c r="M1317" s="24"/>
      <c r="N1317" s="320"/>
      <c r="O1317" s="1"/>
      <c r="P1317" s="1"/>
      <c r="Q1317" s="1"/>
      <c r="R1317" s="1"/>
      <c r="S1317" s="1"/>
      <c r="T1317" s="1"/>
    </row>
    <row r="1318" spans="13:20" x14ac:dyDescent="0.2">
      <c r="M1318" s="24"/>
      <c r="N1318" s="320"/>
      <c r="O1318" s="1"/>
      <c r="P1318" s="1"/>
      <c r="Q1318" s="1"/>
      <c r="R1318" s="1"/>
      <c r="S1318" s="1"/>
      <c r="T1318" s="1"/>
    </row>
    <row r="1319" spans="13:20" x14ac:dyDescent="0.2">
      <c r="M1319" s="24"/>
      <c r="N1319" s="320"/>
      <c r="O1319" s="1"/>
      <c r="P1319" s="1"/>
      <c r="Q1319" s="1"/>
      <c r="R1319" s="1"/>
      <c r="S1319" s="1"/>
      <c r="T1319" s="1"/>
    </row>
    <row r="1320" spans="13:20" x14ac:dyDescent="0.2">
      <c r="M1320" s="24"/>
      <c r="N1320" s="320"/>
      <c r="O1320" s="1"/>
      <c r="P1320" s="1"/>
      <c r="Q1320" s="1"/>
      <c r="R1320" s="1"/>
      <c r="S1320" s="1"/>
      <c r="T1320" s="1"/>
    </row>
    <row r="1321" spans="13:20" x14ac:dyDescent="0.2">
      <c r="M1321" s="24"/>
      <c r="N1321" s="320"/>
      <c r="O1321" s="1"/>
      <c r="P1321" s="1"/>
      <c r="Q1321" s="1"/>
      <c r="R1321" s="1"/>
      <c r="S1321" s="1"/>
      <c r="T1321" s="1"/>
    </row>
    <row r="1322" spans="13:20" x14ac:dyDescent="0.2">
      <c r="M1322" s="24"/>
      <c r="N1322" s="320"/>
      <c r="O1322" s="1"/>
      <c r="P1322" s="1"/>
      <c r="Q1322" s="1"/>
      <c r="R1322" s="1"/>
      <c r="S1322" s="1"/>
      <c r="T1322" s="1"/>
    </row>
    <row r="1323" spans="13:20" x14ac:dyDescent="0.2">
      <c r="M1323" s="24"/>
      <c r="N1323" s="320"/>
      <c r="O1323" s="1"/>
      <c r="P1323" s="1"/>
      <c r="Q1323" s="1"/>
      <c r="R1323" s="1"/>
      <c r="S1323" s="1"/>
      <c r="T1323" s="1"/>
    </row>
    <row r="1324" spans="13:20" x14ac:dyDescent="0.2">
      <c r="M1324" s="24"/>
      <c r="N1324" s="320"/>
      <c r="O1324" s="1"/>
      <c r="P1324" s="1"/>
      <c r="Q1324" s="1"/>
      <c r="R1324" s="1"/>
      <c r="S1324" s="1"/>
      <c r="T1324" s="1"/>
    </row>
    <row r="1325" spans="13:20" x14ac:dyDescent="0.2">
      <c r="M1325" s="24"/>
      <c r="N1325" s="320"/>
      <c r="O1325" s="1"/>
      <c r="P1325" s="1"/>
      <c r="Q1325" s="1"/>
      <c r="R1325" s="1"/>
      <c r="S1325" s="1"/>
      <c r="T1325" s="1"/>
    </row>
    <row r="1326" spans="13:20" x14ac:dyDescent="0.2">
      <c r="M1326" s="24"/>
      <c r="N1326" s="320"/>
      <c r="O1326" s="1"/>
      <c r="P1326" s="1"/>
      <c r="Q1326" s="1"/>
      <c r="R1326" s="1"/>
      <c r="S1326" s="1"/>
      <c r="T1326" s="1"/>
    </row>
    <row r="1327" spans="13:20" x14ac:dyDescent="0.2">
      <c r="M1327" s="24"/>
      <c r="N1327" s="320"/>
      <c r="O1327" s="1"/>
      <c r="P1327" s="1"/>
      <c r="Q1327" s="1"/>
      <c r="R1327" s="1"/>
      <c r="S1327" s="1"/>
      <c r="T1327" s="1"/>
    </row>
    <row r="1328" spans="13:20" x14ac:dyDescent="0.2">
      <c r="M1328" s="24"/>
      <c r="N1328" s="320"/>
      <c r="O1328" s="1"/>
      <c r="P1328" s="1"/>
      <c r="Q1328" s="1"/>
      <c r="R1328" s="1"/>
      <c r="S1328" s="1"/>
      <c r="T1328" s="1"/>
    </row>
    <row r="1329" spans="13:20" x14ac:dyDescent="0.2">
      <c r="M1329" s="24"/>
      <c r="N1329" s="320"/>
      <c r="O1329" s="1"/>
      <c r="P1329" s="1"/>
      <c r="Q1329" s="1"/>
      <c r="R1329" s="1"/>
      <c r="S1329" s="1"/>
      <c r="T1329" s="1"/>
    </row>
    <row r="1330" spans="13:20" x14ac:dyDescent="0.2">
      <c r="M1330" s="24"/>
      <c r="N1330" s="320"/>
      <c r="O1330" s="1"/>
      <c r="P1330" s="1"/>
      <c r="Q1330" s="1"/>
      <c r="R1330" s="1"/>
      <c r="S1330" s="1"/>
      <c r="T1330" s="1"/>
    </row>
    <row r="1331" spans="13:20" x14ac:dyDescent="0.2">
      <c r="M1331" s="24"/>
      <c r="N1331" s="320"/>
      <c r="O1331" s="1"/>
      <c r="P1331" s="1"/>
      <c r="Q1331" s="1"/>
      <c r="R1331" s="1"/>
      <c r="S1331" s="1"/>
      <c r="T1331" s="1"/>
    </row>
    <row r="1332" spans="13:20" x14ac:dyDescent="0.2">
      <c r="M1332" s="24"/>
      <c r="N1332" s="320"/>
      <c r="O1332" s="1"/>
      <c r="P1332" s="1"/>
      <c r="Q1332" s="1"/>
      <c r="R1332" s="1"/>
      <c r="S1332" s="1"/>
      <c r="T1332" s="1"/>
    </row>
    <row r="1333" spans="13:20" x14ac:dyDescent="0.2">
      <c r="M1333" s="24"/>
      <c r="N1333" s="320"/>
      <c r="O1333" s="1"/>
      <c r="P1333" s="1"/>
      <c r="Q1333" s="1"/>
      <c r="R1333" s="1"/>
      <c r="S1333" s="1"/>
      <c r="T1333" s="1"/>
    </row>
    <row r="1334" spans="13:20" x14ac:dyDescent="0.2">
      <c r="M1334" s="24"/>
      <c r="N1334" s="320"/>
      <c r="O1334" s="1"/>
      <c r="P1334" s="1"/>
      <c r="Q1334" s="1"/>
      <c r="R1334" s="1"/>
      <c r="S1334" s="1"/>
      <c r="T1334" s="1"/>
    </row>
    <row r="1335" spans="13:20" x14ac:dyDescent="0.2">
      <c r="M1335" s="24"/>
      <c r="N1335" s="320"/>
      <c r="O1335" s="1"/>
      <c r="P1335" s="1"/>
      <c r="Q1335" s="1"/>
      <c r="R1335" s="1"/>
      <c r="S1335" s="1"/>
      <c r="T1335" s="1"/>
    </row>
    <row r="1336" spans="13:20" x14ac:dyDescent="0.2">
      <c r="M1336" s="24"/>
      <c r="N1336" s="320"/>
      <c r="O1336" s="1"/>
      <c r="P1336" s="1"/>
      <c r="Q1336" s="1"/>
      <c r="R1336" s="1"/>
      <c r="S1336" s="1"/>
      <c r="T1336" s="1"/>
    </row>
    <row r="1337" spans="13:20" x14ac:dyDescent="0.2">
      <c r="M1337" s="24"/>
      <c r="N1337" s="320"/>
      <c r="O1337" s="1"/>
      <c r="P1337" s="1"/>
      <c r="Q1337" s="1"/>
      <c r="R1337" s="1"/>
      <c r="S1337" s="1"/>
      <c r="T1337" s="1"/>
    </row>
    <row r="1338" spans="13:20" x14ac:dyDescent="0.2">
      <c r="M1338" s="24"/>
      <c r="N1338" s="320"/>
      <c r="O1338" s="1"/>
      <c r="P1338" s="1"/>
      <c r="Q1338" s="1"/>
      <c r="R1338" s="1"/>
      <c r="S1338" s="1"/>
      <c r="T1338" s="1"/>
    </row>
    <row r="1339" spans="13:20" x14ac:dyDescent="0.2">
      <c r="M1339" s="24"/>
      <c r="N1339" s="320"/>
      <c r="O1339" s="1"/>
      <c r="P1339" s="1"/>
      <c r="Q1339" s="1"/>
      <c r="R1339" s="1"/>
      <c r="S1339" s="1"/>
      <c r="T1339" s="1"/>
    </row>
    <row r="1340" spans="13:20" x14ac:dyDescent="0.2">
      <c r="M1340" s="24"/>
      <c r="N1340" s="320"/>
      <c r="O1340" s="1"/>
      <c r="P1340" s="1"/>
      <c r="Q1340" s="1"/>
      <c r="R1340" s="1"/>
      <c r="S1340" s="1"/>
      <c r="T1340" s="1"/>
    </row>
    <row r="1341" spans="13:20" x14ac:dyDescent="0.2">
      <c r="M1341" s="24"/>
      <c r="N1341" s="320"/>
      <c r="O1341" s="1"/>
      <c r="P1341" s="1"/>
      <c r="Q1341" s="1"/>
      <c r="R1341" s="1"/>
      <c r="S1341" s="1"/>
      <c r="T1341" s="1"/>
    </row>
    <row r="1342" spans="13:20" x14ac:dyDescent="0.2">
      <c r="M1342" s="24"/>
      <c r="N1342" s="320"/>
      <c r="O1342" s="1"/>
      <c r="P1342" s="1"/>
      <c r="Q1342" s="1"/>
      <c r="R1342" s="1"/>
      <c r="S1342" s="1"/>
      <c r="T1342" s="1"/>
    </row>
    <row r="1343" spans="13:20" x14ac:dyDescent="0.2">
      <c r="M1343" s="24"/>
      <c r="N1343" s="320"/>
      <c r="O1343" s="1"/>
      <c r="P1343" s="1"/>
      <c r="Q1343" s="1"/>
      <c r="R1343" s="1"/>
      <c r="S1343" s="1"/>
      <c r="T1343" s="1"/>
    </row>
    <row r="1344" spans="13:20" x14ac:dyDescent="0.2">
      <c r="M1344" s="24"/>
      <c r="N1344" s="320"/>
      <c r="O1344" s="1"/>
      <c r="P1344" s="1"/>
      <c r="Q1344" s="1"/>
      <c r="R1344" s="1"/>
      <c r="S1344" s="1"/>
      <c r="T1344" s="1"/>
    </row>
    <row r="1345" spans="13:20" x14ac:dyDescent="0.2">
      <c r="M1345" s="24"/>
      <c r="N1345" s="320"/>
      <c r="O1345" s="1"/>
      <c r="P1345" s="1"/>
      <c r="Q1345" s="1"/>
      <c r="R1345" s="1"/>
      <c r="S1345" s="1"/>
      <c r="T1345" s="1"/>
    </row>
    <row r="1346" spans="13:20" x14ac:dyDescent="0.2">
      <c r="M1346" s="24"/>
      <c r="N1346" s="320"/>
      <c r="O1346" s="1"/>
      <c r="P1346" s="1"/>
      <c r="Q1346" s="1"/>
      <c r="R1346" s="1"/>
      <c r="S1346" s="1"/>
      <c r="T1346" s="1"/>
    </row>
    <row r="1347" spans="13:20" x14ac:dyDescent="0.2">
      <c r="M1347" s="24"/>
      <c r="N1347" s="320"/>
      <c r="O1347" s="1"/>
      <c r="P1347" s="1"/>
      <c r="Q1347" s="1"/>
      <c r="R1347" s="1"/>
      <c r="S1347" s="1"/>
      <c r="T1347" s="1"/>
    </row>
    <row r="1348" spans="13:20" x14ac:dyDescent="0.2">
      <c r="M1348" s="24"/>
      <c r="N1348" s="320"/>
      <c r="O1348" s="1"/>
      <c r="P1348" s="1"/>
      <c r="Q1348" s="1"/>
      <c r="R1348" s="1"/>
      <c r="S1348" s="1"/>
      <c r="T1348" s="1"/>
    </row>
    <row r="1349" spans="13:20" x14ac:dyDescent="0.2">
      <c r="M1349" s="24"/>
      <c r="N1349" s="320"/>
      <c r="O1349" s="1"/>
      <c r="P1349" s="1"/>
      <c r="Q1349" s="1"/>
      <c r="R1349" s="1"/>
      <c r="S1349" s="1"/>
      <c r="T1349" s="1"/>
    </row>
    <row r="1350" spans="13:20" x14ac:dyDescent="0.2">
      <c r="M1350" s="24"/>
      <c r="N1350" s="320"/>
      <c r="O1350" s="1"/>
      <c r="P1350" s="1"/>
      <c r="Q1350" s="1"/>
      <c r="R1350" s="1"/>
      <c r="S1350" s="1"/>
      <c r="T1350" s="1"/>
    </row>
    <row r="1351" spans="13:20" x14ac:dyDescent="0.2">
      <c r="M1351" s="24"/>
      <c r="N1351" s="320"/>
      <c r="O1351" s="1"/>
      <c r="P1351" s="1"/>
      <c r="Q1351" s="1"/>
      <c r="R1351" s="1"/>
      <c r="S1351" s="1"/>
      <c r="T1351" s="1"/>
    </row>
    <row r="1352" spans="13:20" x14ac:dyDescent="0.2">
      <c r="M1352" s="24"/>
      <c r="N1352" s="320"/>
      <c r="O1352" s="1"/>
      <c r="P1352" s="1"/>
      <c r="Q1352" s="1"/>
      <c r="R1352" s="1"/>
      <c r="S1352" s="1"/>
      <c r="T1352" s="1"/>
    </row>
    <row r="1353" spans="13:20" x14ac:dyDescent="0.2">
      <c r="M1353" s="24"/>
      <c r="N1353" s="320"/>
      <c r="O1353" s="1"/>
      <c r="P1353" s="1"/>
      <c r="Q1353" s="1"/>
      <c r="R1353" s="1"/>
      <c r="S1353" s="1"/>
      <c r="T1353" s="1"/>
    </row>
    <row r="1354" spans="13:20" x14ac:dyDescent="0.2">
      <c r="M1354" s="24"/>
      <c r="N1354" s="320"/>
      <c r="O1354" s="1"/>
      <c r="P1354" s="1"/>
      <c r="Q1354" s="1"/>
      <c r="R1354" s="1"/>
      <c r="S1354" s="1"/>
      <c r="T1354" s="1"/>
    </row>
    <row r="1355" spans="13:20" x14ac:dyDescent="0.2">
      <c r="M1355" s="24"/>
      <c r="N1355" s="320"/>
      <c r="O1355" s="1"/>
      <c r="P1355" s="1"/>
      <c r="Q1355" s="1"/>
      <c r="R1355" s="1"/>
      <c r="S1355" s="1"/>
      <c r="T1355" s="1"/>
    </row>
    <row r="1356" spans="13:20" x14ac:dyDescent="0.2">
      <c r="M1356" s="24"/>
      <c r="N1356" s="320"/>
      <c r="O1356" s="1"/>
      <c r="P1356" s="1"/>
      <c r="Q1356" s="1"/>
      <c r="R1356" s="1"/>
      <c r="S1356" s="1"/>
      <c r="T1356" s="1"/>
    </row>
    <row r="1357" spans="13:20" x14ac:dyDescent="0.2">
      <c r="M1357" s="24"/>
      <c r="N1357" s="320"/>
      <c r="O1357" s="1"/>
      <c r="P1357" s="1"/>
      <c r="Q1357" s="1"/>
      <c r="R1357" s="1"/>
      <c r="S1357" s="1"/>
      <c r="T1357" s="1"/>
    </row>
    <row r="1358" spans="13:20" x14ac:dyDescent="0.2">
      <c r="M1358" s="24"/>
      <c r="N1358" s="320"/>
      <c r="O1358" s="1"/>
      <c r="P1358" s="1"/>
      <c r="Q1358" s="1"/>
      <c r="R1358" s="1"/>
      <c r="S1358" s="1"/>
      <c r="T1358" s="1"/>
    </row>
    <row r="1359" spans="13:20" x14ac:dyDescent="0.2">
      <c r="M1359" s="24"/>
      <c r="N1359" s="320"/>
      <c r="O1359" s="1"/>
      <c r="P1359" s="1"/>
      <c r="Q1359" s="1"/>
      <c r="R1359" s="1"/>
      <c r="S1359" s="1"/>
      <c r="T1359" s="1"/>
    </row>
    <row r="1360" spans="13:20" x14ac:dyDescent="0.2">
      <c r="M1360" s="24"/>
      <c r="N1360" s="320"/>
      <c r="O1360" s="1"/>
      <c r="P1360" s="1"/>
      <c r="Q1360" s="1"/>
      <c r="R1360" s="1"/>
      <c r="S1360" s="1"/>
      <c r="T1360" s="1"/>
    </row>
    <row r="1361" spans="13:20" x14ac:dyDescent="0.2">
      <c r="M1361" s="24"/>
      <c r="N1361" s="320"/>
      <c r="O1361" s="1"/>
      <c r="P1361" s="1"/>
      <c r="Q1361" s="1"/>
      <c r="R1361" s="1"/>
      <c r="S1361" s="1"/>
      <c r="T1361" s="1"/>
    </row>
    <row r="1362" spans="13:20" x14ac:dyDescent="0.2">
      <c r="M1362" s="24"/>
      <c r="N1362" s="320"/>
      <c r="O1362" s="1"/>
      <c r="P1362" s="1"/>
      <c r="Q1362" s="1"/>
      <c r="R1362" s="1"/>
      <c r="S1362" s="1"/>
      <c r="T1362" s="1"/>
    </row>
    <row r="1363" spans="13:20" x14ac:dyDescent="0.2">
      <c r="M1363" s="24"/>
      <c r="N1363" s="320"/>
      <c r="O1363" s="1"/>
      <c r="P1363" s="1"/>
      <c r="Q1363" s="1"/>
      <c r="R1363" s="1"/>
      <c r="S1363" s="1"/>
      <c r="T1363" s="1"/>
    </row>
    <row r="1364" spans="13:20" x14ac:dyDescent="0.2">
      <c r="M1364" s="24"/>
      <c r="N1364" s="320"/>
      <c r="O1364" s="1"/>
      <c r="P1364" s="1"/>
      <c r="Q1364" s="1"/>
      <c r="R1364" s="1"/>
      <c r="S1364" s="1"/>
      <c r="T1364" s="1"/>
    </row>
    <row r="1365" spans="13:20" x14ac:dyDescent="0.2">
      <c r="M1365" s="24"/>
      <c r="N1365" s="320"/>
      <c r="O1365" s="1"/>
      <c r="P1365" s="1"/>
      <c r="Q1365" s="1"/>
      <c r="R1365" s="1"/>
      <c r="S1365" s="1"/>
      <c r="T1365" s="1"/>
    </row>
    <row r="1366" spans="13:20" x14ac:dyDescent="0.2">
      <c r="M1366" s="24"/>
      <c r="N1366" s="320"/>
      <c r="O1366" s="1"/>
      <c r="P1366" s="1"/>
      <c r="Q1366" s="1"/>
      <c r="R1366" s="1"/>
      <c r="S1366" s="1"/>
      <c r="T1366" s="1"/>
    </row>
    <row r="1367" spans="13:20" x14ac:dyDescent="0.2">
      <c r="M1367" s="24"/>
      <c r="N1367" s="320"/>
      <c r="O1367" s="1"/>
      <c r="P1367" s="1"/>
      <c r="Q1367" s="1"/>
      <c r="R1367" s="1"/>
      <c r="S1367" s="1"/>
      <c r="T1367" s="1"/>
    </row>
    <row r="1368" spans="13:20" x14ac:dyDescent="0.2">
      <c r="M1368" s="24"/>
      <c r="N1368" s="320"/>
      <c r="O1368" s="1"/>
      <c r="P1368" s="1"/>
      <c r="Q1368" s="1"/>
      <c r="R1368" s="1"/>
      <c r="S1368" s="1"/>
      <c r="T1368" s="1"/>
    </row>
    <row r="1369" spans="13:20" x14ac:dyDescent="0.2">
      <c r="M1369" s="24"/>
      <c r="N1369" s="320"/>
      <c r="O1369" s="1"/>
      <c r="P1369" s="1"/>
      <c r="Q1369" s="1"/>
      <c r="R1369" s="1"/>
      <c r="S1369" s="1"/>
      <c r="T1369" s="1"/>
    </row>
    <row r="1370" spans="13:20" x14ac:dyDescent="0.2">
      <c r="M1370" s="24"/>
      <c r="N1370" s="320"/>
      <c r="O1370" s="1"/>
      <c r="P1370" s="1"/>
      <c r="Q1370" s="1"/>
      <c r="R1370" s="1"/>
      <c r="S1370" s="1"/>
      <c r="T1370" s="1"/>
    </row>
    <row r="1371" spans="13:20" x14ac:dyDescent="0.2">
      <c r="M1371" s="24"/>
      <c r="N1371" s="320"/>
      <c r="O1371" s="1"/>
      <c r="P1371" s="1"/>
      <c r="Q1371" s="1"/>
      <c r="R1371" s="1"/>
      <c r="S1371" s="1"/>
      <c r="T1371" s="1"/>
    </row>
    <row r="1372" spans="13:20" x14ac:dyDescent="0.2">
      <c r="M1372" s="24"/>
      <c r="N1372" s="320"/>
      <c r="O1372" s="1"/>
      <c r="P1372" s="1"/>
      <c r="Q1372" s="1"/>
      <c r="R1372" s="1"/>
      <c r="S1372" s="1"/>
      <c r="T1372" s="1"/>
    </row>
    <row r="1373" spans="13:20" x14ac:dyDescent="0.2">
      <c r="M1373" s="24"/>
      <c r="N1373" s="320"/>
      <c r="O1373" s="1"/>
      <c r="P1373" s="1"/>
      <c r="Q1373" s="1"/>
      <c r="R1373" s="1"/>
      <c r="S1373" s="1"/>
      <c r="T1373" s="1"/>
    </row>
    <row r="1374" spans="13:20" x14ac:dyDescent="0.2">
      <c r="M1374" s="24"/>
      <c r="N1374" s="320"/>
      <c r="O1374" s="1"/>
      <c r="P1374" s="1"/>
      <c r="Q1374" s="1"/>
      <c r="R1374" s="1"/>
      <c r="S1374" s="1"/>
      <c r="T1374" s="1"/>
    </row>
    <row r="1375" spans="13:20" x14ac:dyDescent="0.2">
      <c r="M1375" s="24"/>
      <c r="N1375" s="320"/>
      <c r="O1375" s="1"/>
      <c r="P1375" s="1"/>
      <c r="Q1375" s="1"/>
      <c r="R1375" s="1"/>
      <c r="S1375" s="1"/>
      <c r="T1375" s="1"/>
    </row>
    <row r="1376" spans="13:20" x14ac:dyDescent="0.2">
      <c r="M1376" s="24"/>
      <c r="N1376" s="320"/>
      <c r="O1376" s="1"/>
      <c r="P1376" s="1"/>
      <c r="Q1376" s="1"/>
      <c r="R1376" s="1"/>
      <c r="S1376" s="1"/>
      <c r="T1376" s="1"/>
    </row>
    <row r="1377" spans="13:20" x14ac:dyDescent="0.2">
      <c r="M1377" s="24"/>
      <c r="N1377" s="320"/>
      <c r="O1377" s="1"/>
      <c r="P1377" s="1"/>
      <c r="Q1377" s="1"/>
      <c r="R1377" s="1"/>
      <c r="S1377" s="1"/>
      <c r="T1377" s="1"/>
    </row>
    <row r="1378" spans="13:20" x14ac:dyDescent="0.2">
      <c r="M1378" s="24"/>
      <c r="N1378" s="320"/>
      <c r="O1378" s="1"/>
      <c r="P1378" s="1"/>
      <c r="Q1378" s="1"/>
      <c r="R1378" s="1"/>
      <c r="S1378" s="1"/>
      <c r="T1378" s="1"/>
    </row>
    <row r="1379" spans="13:20" x14ac:dyDescent="0.2">
      <c r="M1379" s="24"/>
      <c r="N1379" s="320"/>
      <c r="O1379" s="1"/>
      <c r="P1379" s="1"/>
      <c r="Q1379" s="1"/>
      <c r="R1379" s="1"/>
      <c r="S1379" s="1"/>
      <c r="T1379" s="1"/>
    </row>
    <row r="1380" spans="13:20" x14ac:dyDescent="0.2">
      <c r="M1380" s="24"/>
      <c r="N1380" s="320"/>
      <c r="O1380" s="1"/>
      <c r="P1380" s="1"/>
      <c r="Q1380" s="1"/>
      <c r="R1380" s="1"/>
      <c r="S1380" s="1"/>
      <c r="T1380" s="1"/>
    </row>
    <row r="1381" spans="13:20" x14ac:dyDescent="0.2">
      <c r="M1381" s="24"/>
      <c r="N1381" s="320"/>
      <c r="O1381" s="1"/>
      <c r="P1381" s="1"/>
      <c r="Q1381" s="1"/>
      <c r="R1381" s="1"/>
      <c r="S1381" s="1"/>
      <c r="T1381" s="1"/>
    </row>
    <row r="1382" spans="13:20" x14ac:dyDescent="0.2">
      <c r="M1382" s="24"/>
      <c r="N1382" s="320"/>
      <c r="O1382" s="1"/>
      <c r="P1382" s="1"/>
      <c r="Q1382" s="1"/>
      <c r="R1382" s="1"/>
      <c r="S1382" s="1"/>
      <c r="T1382" s="1"/>
    </row>
    <row r="1383" spans="13:20" x14ac:dyDescent="0.2">
      <c r="M1383" s="24"/>
      <c r="N1383" s="320"/>
      <c r="O1383" s="1"/>
      <c r="P1383" s="1"/>
      <c r="Q1383" s="1"/>
      <c r="R1383" s="1"/>
      <c r="S1383" s="1"/>
      <c r="T1383" s="1"/>
    </row>
    <row r="1384" spans="13:20" x14ac:dyDescent="0.2">
      <c r="M1384" s="24"/>
      <c r="N1384" s="320"/>
      <c r="O1384" s="1"/>
      <c r="P1384" s="1"/>
      <c r="Q1384" s="1"/>
      <c r="R1384" s="1"/>
      <c r="S1384" s="1"/>
      <c r="T1384" s="1"/>
    </row>
    <row r="1385" spans="13:20" x14ac:dyDescent="0.2">
      <c r="M1385" s="24"/>
      <c r="N1385" s="320"/>
      <c r="O1385" s="1"/>
      <c r="P1385" s="1"/>
      <c r="Q1385" s="1"/>
      <c r="R1385" s="1"/>
      <c r="S1385" s="1"/>
      <c r="T1385" s="1"/>
    </row>
    <row r="1386" spans="13:20" x14ac:dyDescent="0.2">
      <c r="M1386" s="24"/>
      <c r="N1386" s="320"/>
      <c r="O1386" s="1"/>
      <c r="P1386" s="1"/>
      <c r="Q1386" s="1"/>
      <c r="R1386" s="1"/>
      <c r="S1386" s="1"/>
      <c r="T1386" s="1"/>
    </row>
    <row r="1387" spans="13:20" x14ac:dyDescent="0.2">
      <c r="M1387" s="24"/>
      <c r="N1387" s="320"/>
      <c r="O1387" s="1"/>
      <c r="P1387" s="1"/>
      <c r="Q1387" s="1"/>
      <c r="R1387" s="1"/>
      <c r="S1387" s="1"/>
      <c r="T1387" s="1"/>
    </row>
  </sheetData>
  <mergeCells count="51">
    <mergeCell ref="D90:L92"/>
    <mergeCell ref="D93:L93"/>
    <mergeCell ref="D94:L94"/>
    <mergeCell ref="D95:L99"/>
    <mergeCell ref="B100:L101"/>
    <mergeCell ref="D79:L79"/>
    <mergeCell ref="D80:L80"/>
    <mergeCell ref="D81:L81"/>
    <mergeCell ref="D82:L86"/>
    <mergeCell ref="D87:L87"/>
    <mergeCell ref="B88:L89"/>
    <mergeCell ref="D65:L65"/>
    <mergeCell ref="D66:L66"/>
    <mergeCell ref="D67:L71"/>
    <mergeCell ref="D72:L72"/>
    <mergeCell ref="D73:L73"/>
    <mergeCell ref="D74:L78"/>
    <mergeCell ref="D45:L45"/>
    <mergeCell ref="D51:L51"/>
    <mergeCell ref="D52:L52"/>
    <mergeCell ref="D53:L57"/>
    <mergeCell ref="D58:L58"/>
    <mergeCell ref="D59:L59"/>
    <mergeCell ref="D30:L30"/>
    <mergeCell ref="D31:L31"/>
    <mergeCell ref="D37:L37"/>
    <mergeCell ref="D38:L38"/>
    <mergeCell ref="D39:L43"/>
    <mergeCell ref="D44:L44"/>
    <mergeCell ref="D13:L15"/>
    <mergeCell ref="D16:L16"/>
    <mergeCell ref="D17:L17"/>
    <mergeCell ref="D23:L23"/>
    <mergeCell ref="D24:L24"/>
    <mergeCell ref="D25:L29"/>
    <mergeCell ref="B7:D7"/>
    <mergeCell ref="B8:D8"/>
    <mergeCell ref="B9:D9"/>
    <mergeCell ref="B10:D10"/>
    <mergeCell ref="B11:L11"/>
    <mergeCell ref="B12:C12"/>
    <mergeCell ref="B2:L2"/>
    <mergeCell ref="B3:L3"/>
    <mergeCell ref="B4:L4"/>
    <mergeCell ref="B5:L5"/>
    <mergeCell ref="B6:D6"/>
    <mergeCell ref="E6:E7"/>
    <mergeCell ref="F6:F7"/>
    <mergeCell ref="G6:I6"/>
    <mergeCell ref="J6:J10"/>
    <mergeCell ref="K6:L10"/>
  </mergeCells>
  <conditionalFormatting sqref="L19 L21:M21 M23 M28 L34 M35 L36 M37 M42 L46:L48 M49 M56 D62">
    <cfRule type="expression" dxfId="85" priority="1" stopIfTrue="1">
      <formula>NOT(MONTH(D19)=$B$37)</formula>
    </cfRule>
    <cfRule type="expression" dxfId="84" priority="2" stopIfTrue="1">
      <formula>MATCH(D19,(((#REF!))),0)&gt;0</formula>
    </cfRule>
  </conditionalFormatting>
  <conditionalFormatting sqref="M14">
    <cfRule type="expression" dxfId="83" priority="13" stopIfTrue="1">
      <formula>NOT(MONTH(M14)=$B$37)</formula>
    </cfRule>
    <cfRule type="expression" dxfId="82" priority="14" stopIfTrue="1">
      <formula>MATCH(M14,(((#REF!))),0)&gt;0</formula>
    </cfRule>
  </conditionalFormatting>
  <conditionalFormatting sqref="M16">
    <cfRule type="expression" dxfId="81" priority="9" stopIfTrue="1">
      <formula>NOT(MONTH(M16)=$B$37)</formula>
    </cfRule>
    <cfRule type="expression" dxfId="80" priority="10" stopIfTrue="1">
      <formula>MATCH(M16,(((#REF!))),0)&gt;0</formula>
    </cfRule>
  </conditionalFormatting>
  <conditionalFormatting sqref="M30">
    <cfRule type="expression" dxfId="79" priority="7" stopIfTrue="1">
      <formula>NOT(MONTH(M30)=$B$37)</formula>
    </cfRule>
    <cfRule type="expression" dxfId="78" priority="8" stopIfTrue="1">
      <formula>MATCH(M30,(((#REF!))),0)&gt;0</formula>
    </cfRule>
  </conditionalFormatting>
  <conditionalFormatting sqref="M44">
    <cfRule type="expression" dxfId="77" priority="5" stopIfTrue="1">
      <formula>NOT(MONTH(M44)=$B$37)</formula>
    </cfRule>
    <cfRule type="expression" dxfId="76" priority="6" stopIfTrue="1">
      <formula>MATCH(M44,(((#REF!))),0)&gt;0</formula>
    </cfRule>
  </conditionalFormatting>
  <conditionalFormatting sqref="M51">
    <cfRule type="expression" dxfId="75" priority="11" stopIfTrue="1">
      <formula>NOT(MONTH(M51)=$B$37)</formula>
    </cfRule>
    <cfRule type="expression" dxfId="74" priority="12" stopIfTrue="1">
      <formula>MATCH(M51,(((#REF!))),0)&gt;0</formula>
    </cfRule>
  </conditionalFormatting>
  <conditionalFormatting sqref="M58">
    <cfRule type="expression" dxfId="73" priority="3" stopIfTrue="1">
      <formula>NOT(MONTH(M58)=$B$37)</formula>
    </cfRule>
    <cfRule type="expression" dxfId="72" priority="4" stopIfTrue="1">
      <formula>MATCH(M58,(((#REF!))),0)&gt;0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4A5FA-ECEF-1741-A8A4-DF1BF629EA01}">
  <sheetPr>
    <tabColor rgb="FF92D050"/>
  </sheetPr>
  <dimension ref="B1:S1385"/>
  <sheetViews>
    <sheetView topLeftCell="A8" zoomScale="85" zoomScaleNormal="85" workbookViewId="0"/>
  </sheetViews>
  <sheetFormatPr baseColWidth="10" defaultColWidth="8.83203125" defaultRowHeight="15" x14ac:dyDescent="0.2"/>
  <cols>
    <col min="2" max="9" width="20.5" style="24" customWidth="1"/>
    <col min="10" max="12" width="20.5" style="29" customWidth="1"/>
    <col min="13" max="13" width="5" style="1" customWidth="1"/>
    <col min="14" max="14" width="5" customWidth="1"/>
    <col min="15" max="15" width="17.5" customWidth="1"/>
  </cols>
  <sheetData>
    <row r="1" spans="2:17" ht="16" thickBo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7" ht="20" customHeight="1" x14ac:dyDescent="0.2">
      <c r="B2" s="229" t="s">
        <v>0</v>
      </c>
      <c r="C2" s="230"/>
      <c r="D2" s="230"/>
      <c r="E2" s="230"/>
      <c r="F2" s="230"/>
      <c r="G2" s="230"/>
      <c r="H2" s="230"/>
      <c r="I2" s="230"/>
      <c r="J2" s="230"/>
      <c r="K2" s="230"/>
      <c r="L2" s="231"/>
      <c r="M2" s="298"/>
    </row>
    <row r="3" spans="2:17" ht="20" customHeight="1" x14ac:dyDescent="0.2">
      <c r="B3" s="232" t="s">
        <v>1</v>
      </c>
      <c r="C3" s="233"/>
      <c r="D3" s="233"/>
      <c r="E3" s="233"/>
      <c r="F3" s="233"/>
      <c r="G3" s="233"/>
      <c r="H3" s="233"/>
      <c r="I3" s="233"/>
      <c r="J3" s="233"/>
      <c r="K3" s="233"/>
      <c r="L3" s="234"/>
      <c r="M3" s="299"/>
    </row>
    <row r="4" spans="2:17" ht="20" customHeight="1" thickBot="1" x14ac:dyDescent="0.25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1"/>
      <c r="M4" s="300"/>
    </row>
    <row r="5" spans="2:17" ht="40" customHeight="1" thickBot="1" x14ac:dyDescent="0.25">
      <c r="B5" s="235" t="s">
        <v>106</v>
      </c>
      <c r="C5" s="236"/>
      <c r="D5" s="236"/>
      <c r="E5" s="236"/>
      <c r="F5" s="236"/>
      <c r="G5" s="236"/>
      <c r="H5" s="236"/>
      <c r="I5" s="236"/>
      <c r="J5" s="236"/>
      <c r="K5" s="236"/>
      <c r="L5" s="321"/>
      <c r="M5" s="298"/>
    </row>
    <row r="6" spans="2:17" ht="30" customHeight="1" x14ac:dyDescent="0.2">
      <c r="B6" s="125" t="s">
        <v>81</v>
      </c>
      <c r="C6" s="126"/>
      <c r="D6" s="126"/>
      <c r="E6" s="238" t="s">
        <v>82</v>
      </c>
      <c r="F6" s="322" t="s">
        <v>83</v>
      </c>
      <c r="G6" s="131" t="s">
        <v>84</v>
      </c>
      <c r="H6" s="131"/>
      <c r="I6" s="131"/>
      <c r="J6" s="240" t="s">
        <v>85</v>
      </c>
      <c r="K6" s="240" t="s">
        <v>39</v>
      </c>
      <c r="L6" s="301"/>
      <c r="M6" s="249"/>
    </row>
    <row r="7" spans="2:17" ht="26" x14ac:dyDescent="0.2">
      <c r="B7" s="127" t="s">
        <v>2</v>
      </c>
      <c r="C7" s="128"/>
      <c r="D7" s="128"/>
      <c r="E7" s="242"/>
      <c r="F7" s="323"/>
      <c r="G7" s="244" t="s">
        <v>86</v>
      </c>
      <c r="H7" s="15" t="s">
        <v>87</v>
      </c>
      <c r="I7" s="245" t="s">
        <v>88</v>
      </c>
      <c r="J7" s="246"/>
      <c r="K7" s="246"/>
      <c r="L7" s="302"/>
      <c r="M7" s="249"/>
    </row>
    <row r="8" spans="2:17" ht="30" customHeight="1" x14ac:dyDescent="0.2">
      <c r="B8" s="127" t="s">
        <v>4</v>
      </c>
      <c r="C8" s="128"/>
      <c r="D8" s="128"/>
      <c r="E8" s="16" t="s">
        <v>107</v>
      </c>
      <c r="F8" s="324" t="s">
        <v>108</v>
      </c>
      <c r="G8" s="16" t="s">
        <v>103</v>
      </c>
      <c r="H8" s="16" t="s">
        <v>92</v>
      </c>
      <c r="I8" s="16" t="s">
        <v>104</v>
      </c>
      <c r="J8" s="246"/>
      <c r="K8" s="246"/>
      <c r="L8" s="302"/>
      <c r="M8" s="249"/>
    </row>
    <row r="9" spans="2:17" ht="30" customHeight="1" x14ac:dyDescent="0.2">
      <c r="B9" s="147" t="s">
        <v>24</v>
      </c>
      <c r="C9" s="148"/>
      <c r="D9" s="148"/>
      <c r="E9" s="16" t="s">
        <v>31</v>
      </c>
      <c r="F9" s="16" t="s">
        <v>31</v>
      </c>
      <c r="G9" s="16" t="s">
        <v>38</v>
      </c>
      <c r="H9" s="16" t="s">
        <v>38</v>
      </c>
      <c r="I9" s="16" t="s">
        <v>38</v>
      </c>
      <c r="J9" s="246"/>
      <c r="K9" s="246"/>
      <c r="L9" s="302"/>
      <c r="M9" s="249"/>
    </row>
    <row r="10" spans="2:17" ht="30" customHeight="1" thickBot="1" x14ac:dyDescent="0.25">
      <c r="B10" s="149" t="s">
        <v>25</v>
      </c>
      <c r="C10" s="150"/>
      <c r="D10" s="150"/>
      <c r="E10" s="5" t="s">
        <v>30</v>
      </c>
      <c r="F10" s="5" t="s">
        <v>30</v>
      </c>
      <c r="G10" s="5" t="s">
        <v>37</v>
      </c>
      <c r="H10" s="5" t="s">
        <v>37</v>
      </c>
      <c r="I10" s="5" t="s">
        <v>37</v>
      </c>
      <c r="J10" s="250"/>
      <c r="K10" s="250"/>
      <c r="L10" s="303"/>
      <c r="M10" s="249"/>
    </row>
    <row r="11" spans="2:17" ht="40" customHeight="1" thickBot="1" x14ac:dyDescent="0.25">
      <c r="B11" s="253" t="s">
        <v>109</v>
      </c>
      <c r="C11" s="254"/>
      <c r="D11" s="254"/>
      <c r="E11" s="254"/>
      <c r="F11" s="254"/>
      <c r="G11" s="254"/>
      <c r="H11" s="254"/>
      <c r="I11" s="254"/>
      <c r="J11" s="254"/>
      <c r="K11" s="254"/>
      <c r="L11" s="255"/>
      <c r="M11" s="304"/>
      <c r="O11" s="53"/>
      <c r="P11" s="54" t="s">
        <v>47</v>
      </c>
      <c r="Q11" s="54" t="s">
        <v>46</v>
      </c>
    </row>
    <row r="12" spans="2:17" ht="20" customHeight="1" thickBot="1" x14ac:dyDescent="0.25">
      <c r="B12" s="111" t="s">
        <v>5</v>
      </c>
      <c r="C12" s="112"/>
      <c r="D12" s="39" t="s">
        <v>56</v>
      </c>
      <c r="E12" s="40" t="s">
        <v>57</v>
      </c>
      <c r="F12" s="40" t="s">
        <v>58</v>
      </c>
      <c r="G12" s="40" t="s">
        <v>59</v>
      </c>
      <c r="H12" s="40" t="s">
        <v>60</v>
      </c>
      <c r="I12" s="40" t="s">
        <v>61</v>
      </c>
      <c r="J12" s="40" t="s">
        <v>62</v>
      </c>
      <c r="K12" s="41" t="s">
        <v>63</v>
      </c>
      <c r="L12" s="42" t="s">
        <v>64</v>
      </c>
      <c r="M12" s="305"/>
      <c r="O12" s="257" t="s">
        <v>95</v>
      </c>
      <c r="P12" s="65">
        <v>51</v>
      </c>
      <c r="Q12" s="65">
        <f>COUNTIF($B$13:$L$101,"Fisiologia II")</f>
        <v>51</v>
      </c>
    </row>
    <row r="13" spans="2:17" ht="20" customHeight="1" x14ac:dyDescent="0.2">
      <c r="B13" s="49" t="s">
        <v>12</v>
      </c>
      <c r="C13" s="50">
        <v>45931</v>
      </c>
      <c r="D13" s="325" t="s">
        <v>18</v>
      </c>
      <c r="E13" s="326"/>
      <c r="F13" s="326"/>
      <c r="G13" s="326"/>
      <c r="H13" s="326"/>
      <c r="I13" s="326"/>
      <c r="J13" s="326"/>
      <c r="K13" s="326"/>
      <c r="L13" s="327"/>
      <c r="M13" s="309"/>
      <c r="O13" s="262" t="s">
        <v>96</v>
      </c>
      <c r="P13" s="65">
        <v>51</v>
      </c>
      <c r="Q13" s="65">
        <f>COUNTIF($B$13:$L$101,"Patol. Gen. Ed Immunol.")</f>
        <v>51</v>
      </c>
    </row>
    <row r="14" spans="2:17" ht="20" customHeight="1" x14ac:dyDescent="0.2">
      <c r="B14" s="48" t="s">
        <v>13</v>
      </c>
      <c r="C14" s="51">
        <v>45932</v>
      </c>
      <c r="D14" s="275"/>
      <c r="E14" s="276"/>
      <c r="F14" s="276"/>
      <c r="G14" s="276"/>
      <c r="H14" s="276"/>
      <c r="I14" s="276"/>
      <c r="J14" s="276"/>
      <c r="K14" s="276"/>
      <c r="L14" s="277"/>
      <c r="M14" s="309"/>
      <c r="O14" s="266" t="s">
        <v>98</v>
      </c>
      <c r="P14" s="65">
        <v>14</v>
      </c>
      <c r="Q14" s="65">
        <f>COUNTIF($B$13:$L$101,"Patologia Clin.")</f>
        <v>14</v>
      </c>
    </row>
    <row r="15" spans="2:17" ht="20" customHeight="1" x14ac:dyDescent="0.2">
      <c r="B15" s="48" t="s">
        <v>14</v>
      </c>
      <c r="C15" s="51">
        <v>45933</v>
      </c>
      <c r="D15" s="278"/>
      <c r="E15" s="279"/>
      <c r="F15" s="279"/>
      <c r="G15" s="279"/>
      <c r="H15" s="279"/>
      <c r="I15" s="279"/>
      <c r="J15" s="279"/>
      <c r="K15" s="279"/>
      <c r="L15" s="280"/>
      <c r="M15" s="309"/>
      <c r="O15" s="60" t="s">
        <v>97</v>
      </c>
      <c r="P15" s="65">
        <v>14</v>
      </c>
      <c r="Q15" s="65">
        <f>COUNTIF($B$13:$L$101,"Biochimica Clin.")</f>
        <v>14</v>
      </c>
    </row>
    <row r="16" spans="2:17" ht="20" customHeight="1" x14ac:dyDescent="0.2">
      <c r="B16" s="20" t="s">
        <v>15</v>
      </c>
      <c r="C16" s="56">
        <v>45934</v>
      </c>
      <c r="D16" s="268"/>
      <c r="E16" s="269"/>
      <c r="F16" s="269"/>
      <c r="G16" s="269"/>
      <c r="H16" s="269"/>
      <c r="I16" s="269"/>
      <c r="J16" s="269"/>
      <c r="K16" s="269"/>
      <c r="L16" s="270"/>
      <c r="M16" s="309"/>
      <c r="O16" s="271" t="s">
        <v>99</v>
      </c>
      <c r="P16" s="65">
        <v>14</v>
      </c>
      <c r="Q16" s="65">
        <f>COUNTIF($B$13:$L$101,"Microbiologia Clin.")</f>
        <v>14</v>
      </c>
    </row>
    <row r="17" spans="2:13" ht="20" customHeight="1" x14ac:dyDescent="0.2">
      <c r="B17" s="20" t="s">
        <v>17</v>
      </c>
      <c r="C17" s="52">
        <v>45935</v>
      </c>
      <c r="D17" s="268"/>
      <c r="E17" s="269"/>
      <c r="F17" s="269"/>
      <c r="G17" s="269"/>
      <c r="H17" s="269"/>
      <c r="I17" s="269"/>
      <c r="J17" s="269"/>
      <c r="K17" s="269"/>
      <c r="L17" s="270"/>
      <c r="M17" s="316"/>
    </row>
    <row r="18" spans="2:13" ht="20" customHeight="1" x14ac:dyDescent="0.2">
      <c r="B18" s="48" t="s">
        <v>6</v>
      </c>
      <c r="C18" s="51">
        <v>45936</v>
      </c>
      <c r="D18" s="263" t="s">
        <v>95</v>
      </c>
      <c r="E18" s="264" t="s">
        <v>95</v>
      </c>
      <c r="F18" s="264" t="s">
        <v>95</v>
      </c>
      <c r="G18" s="317" t="s">
        <v>96</v>
      </c>
      <c r="H18" s="317" t="s">
        <v>96</v>
      </c>
      <c r="I18" s="16"/>
      <c r="J18" s="245" t="s">
        <v>99</v>
      </c>
      <c r="K18" s="245" t="s">
        <v>99</v>
      </c>
      <c r="L18" s="18"/>
      <c r="M18"/>
    </row>
    <row r="19" spans="2:13" ht="20" customHeight="1" x14ac:dyDescent="0.2">
      <c r="B19" s="48" t="s">
        <v>10</v>
      </c>
      <c r="C19" s="55">
        <v>45937</v>
      </c>
      <c r="D19" s="263" t="s">
        <v>95</v>
      </c>
      <c r="E19" s="264" t="s">
        <v>95</v>
      </c>
      <c r="F19" s="264" t="s">
        <v>95</v>
      </c>
      <c r="G19" s="317" t="s">
        <v>96</v>
      </c>
      <c r="H19" s="317" t="s">
        <v>96</v>
      </c>
      <c r="I19" s="317" t="s">
        <v>96</v>
      </c>
      <c r="J19" s="24"/>
      <c r="K19" s="245" t="s">
        <v>99</v>
      </c>
      <c r="L19" s="319" t="s">
        <v>99</v>
      </c>
      <c r="M19"/>
    </row>
    <row r="20" spans="2:13" ht="20" customHeight="1" x14ac:dyDescent="0.2">
      <c r="B20" s="48" t="s">
        <v>12</v>
      </c>
      <c r="C20" s="51">
        <v>45938</v>
      </c>
      <c r="D20" s="263" t="s">
        <v>95</v>
      </c>
      <c r="E20" s="264" t="s">
        <v>95</v>
      </c>
      <c r="F20" s="264" t="s">
        <v>95</v>
      </c>
      <c r="G20" s="317" t="s">
        <v>96</v>
      </c>
      <c r="H20" s="317" t="s">
        <v>96</v>
      </c>
      <c r="I20" s="267"/>
      <c r="J20" s="245" t="s">
        <v>99</v>
      </c>
      <c r="K20" s="245" t="s">
        <v>99</v>
      </c>
      <c r="L20" s="284"/>
      <c r="M20" s="309"/>
    </row>
    <row r="21" spans="2:13" ht="20" customHeight="1" x14ac:dyDescent="0.2">
      <c r="B21" s="48" t="s">
        <v>13</v>
      </c>
      <c r="C21" s="51">
        <v>45939</v>
      </c>
      <c r="D21" s="263" t="s">
        <v>95</v>
      </c>
      <c r="E21" s="264" t="s">
        <v>95</v>
      </c>
      <c r="F21" s="264" t="s">
        <v>95</v>
      </c>
      <c r="G21" s="317" t="s">
        <v>96</v>
      </c>
      <c r="H21" s="317" t="s">
        <v>96</v>
      </c>
      <c r="I21" s="16"/>
      <c r="J21" s="245" t="s">
        <v>99</v>
      </c>
      <c r="K21" s="245" t="s">
        <v>99</v>
      </c>
      <c r="L21" s="284"/>
      <c r="M21" s="309"/>
    </row>
    <row r="22" spans="2:13" ht="20" customHeight="1" x14ac:dyDescent="0.2">
      <c r="B22" s="48" t="s">
        <v>14</v>
      </c>
      <c r="C22" s="55">
        <v>45940</v>
      </c>
      <c r="D22" s="263" t="s">
        <v>95</v>
      </c>
      <c r="E22" s="264" t="s">
        <v>95</v>
      </c>
      <c r="F22" s="264" t="s">
        <v>95</v>
      </c>
      <c r="G22" s="317" t="s">
        <v>96</v>
      </c>
      <c r="H22" s="317" t="s">
        <v>96</v>
      </c>
      <c r="I22" s="16"/>
      <c r="J22" s="245" t="s">
        <v>99</v>
      </c>
      <c r="K22" s="245" t="s">
        <v>99</v>
      </c>
      <c r="L22" s="284"/>
      <c r="M22" s="309"/>
    </row>
    <row r="23" spans="2:13" ht="20" customHeight="1" x14ac:dyDescent="0.2">
      <c r="B23" s="20" t="s">
        <v>15</v>
      </c>
      <c r="C23" s="52">
        <v>45941</v>
      </c>
      <c r="D23" s="268"/>
      <c r="E23" s="269"/>
      <c r="F23" s="269"/>
      <c r="G23" s="269"/>
      <c r="H23" s="269"/>
      <c r="I23" s="269"/>
      <c r="J23" s="269"/>
      <c r="K23" s="269"/>
      <c r="L23" s="270"/>
      <c r="M23" s="309"/>
    </row>
    <row r="24" spans="2:13" ht="20" customHeight="1" x14ac:dyDescent="0.2">
      <c r="B24" s="20" t="s">
        <v>17</v>
      </c>
      <c r="C24" s="52">
        <v>45942</v>
      </c>
      <c r="D24" s="268"/>
      <c r="E24" s="269"/>
      <c r="F24" s="269"/>
      <c r="G24" s="269"/>
      <c r="H24" s="269"/>
      <c r="I24" s="269"/>
      <c r="J24" s="269"/>
      <c r="K24" s="269"/>
      <c r="L24" s="270"/>
      <c r="M24" s="316"/>
    </row>
    <row r="25" spans="2:13" ht="20" customHeight="1" x14ac:dyDescent="0.2">
      <c r="B25" s="48" t="s">
        <v>6</v>
      </c>
      <c r="C25" s="55">
        <v>45943</v>
      </c>
      <c r="D25" s="272" t="s">
        <v>18</v>
      </c>
      <c r="E25" s="273"/>
      <c r="F25" s="273"/>
      <c r="G25" s="273"/>
      <c r="H25" s="273"/>
      <c r="I25" s="273"/>
      <c r="J25" s="273"/>
      <c r="K25" s="273"/>
      <c r="L25" s="274"/>
      <c r="M25"/>
    </row>
    <row r="26" spans="2:13" ht="20" customHeight="1" x14ac:dyDescent="0.2">
      <c r="B26" s="48" t="s">
        <v>10</v>
      </c>
      <c r="C26" s="51">
        <v>45944</v>
      </c>
      <c r="D26" s="275"/>
      <c r="E26" s="276"/>
      <c r="F26" s="276"/>
      <c r="G26" s="276"/>
      <c r="H26" s="276"/>
      <c r="I26" s="276"/>
      <c r="J26" s="276"/>
      <c r="K26" s="276"/>
      <c r="L26" s="277"/>
      <c r="M26"/>
    </row>
    <row r="27" spans="2:13" ht="20" customHeight="1" x14ac:dyDescent="0.2">
      <c r="B27" s="48" t="s">
        <v>12</v>
      </c>
      <c r="C27" s="51">
        <v>45945</v>
      </c>
      <c r="D27" s="275"/>
      <c r="E27" s="276"/>
      <c r="F27" s="276"/>
      <c r="G27" s="276"/>
      <c r="H27" s="276"/>
      <c r="I27" s="276"/>
      <c r="J27" s="276"/>
      <c r="K27" s="276"/>
      <c r="L27" s="277"/>
      <c r="M27" s="309"/>
    </row>
    <row r="28" spans="2:13" ht="20" customHeight="1" x14ac:dyDescent="0.2">
      <c r="B28" s="48" t="s">
        <v>13</v>
      </c>
      <c r="C28" s="55">
        <v>45946</v>
      </c>
      <c r="D28" s="275"/>
      <c r="E28" s="276"/>
      <c r="F28" s="276"/>
      <c r="G28" s="276"/>
      <c r="H28" s="276"/>
      <c r="I28" s="276"/>
      <c r="J28" s="276"/>
      <c r="K28" s="276"/>
      <c r="L28" s="277"/>
      <c r="M28" s="309"/>
    </row>
    <row r="29" spans="2:13" ht="20" customHeight="1" x14ac:dyDescent="0.2">
      <c r="B29" s="48" t="s">
        <v>14</v>
      </c>
      <c r="C29" s="51">
        <v>45947</v>
      </c>
      <c r="D29" s="278"/>
      <c r="E29" s="279"/>
      <c r="F29" s="279"/>
      <c r="G29" s="279"/>
      <c r="H29" s="279"/>
      <c r="I29" s="279"/>
      <c r="J29" s="279"/>
      <c r="K29" s="279"/>
      <c r="L29" s="280"/>
      <c r="M29" s="309"/>
    </row>
    <row r="30" spans="2:13" ht="20" customHeight="1" x14ac:dyDescent="0.2">
      <c r="B30" s="20" t="s">
        <v>15</v>
      </c>
      <c r="C30" s="52">
        <v>45948</v>
      </c>
      <c r="D30" s="268"/>
      <c r="E30" s="269"/>
      <c r="F30" s="269"/>
      <c r="G30" s="269"/>
      <c r="H30" s="269"/>
      <c r="I30" s="269"/>
      <c r="J30" s="269"/>
      <c r="K30" s="269"/>
      <c r="L30" s="270"/>
      <c r="M30" s="309"/>
    </row>
    <row r="31" spans="2:13" ht="20" customHeight="1" x14ac:dyDescent="0.2">
      <c r="B31" s="20" t="s">
        <v>17</v>
      </c>
      <c r="C31" s="56">
        <v>45949</v>
      </c>
      <c r="D31" s="268"/>
      <c r="E31" s="269"/>
      <c r="F31" s="269"/>
      <c r="G31" s="269"/>
      <c r="H31" s="269"/>
      <c r="I31" s="269"/>
      <c r="J31" s="269"/>
      <c r="K31" s="269"/>
      <c r="L31" s="270"/>
      <c r="M31" s="316"/>
    </row>
    <row r="32" spans="2:13" ht="20" customHeight="1" x14ac:dyDescent="0.2">
      <c r="B32" s="48" t="s">
        <v>6</v>
      </c>
      <c r="C32" s="51">
        <v>45950</v>
      </c>
      <c r="D32" s="263" t="s">
        <v>95</v>
      </c>
      <c r="E32" s="264" t="s">
        <v>95</v>
      </c>
      <c r="F32" s="264" t="s">
        <v>95</v>
      </c>
      <c r="G32" s="317" t="s">
        <v>96</v>
      </c>
      <c r="H32" s="317" t="s">
        <v>96</v>
      </c>
      <c r="I32" s="16"/>
      <c r="J32" s="245" t="s">
        <v>99</v>
      </c>
      <c r="K32" s="245" t="s">
        <v>99</v>
      </c>
      <c r="L32" s="18"/>
      <c r="M32"/>
    </row>
    <row r="33" spans="2:13" ht="20" customHeight="1" x14ac:dyDescent="0.2">
      <c r="B33" s="48" t="s">
        <v>10</v>
      </c>
      <c r="C33" s="51">
        <v>45951</v>
      </c>
      <c r="D33" s="263" t="s">
        <v>95</v>
      </c>
      <c r="E33" s="264" t="s">
        <v>95</v>
      </c>
      <c r="F33" s="264" t="s">
        <v>95</v>
      </c>
      <c r="G33" s="317" t="s">
        <v>96</v>
      </c>
      <c r="H33" s="317" t="s">
        <v>96</v>
      </c>
      <c r="I33" s="317" t="s">
        <v>96</v>
      </c>
      <c r="J33" s="24"/>
      <c r="K33" s="245" t="s">
        <v>99</v>
      </c>
      <c r="L33" s="319" t="s">
        <v>99</v>
      </c>
      <c r="M33"/>
    </row>
    <row r="34" spans="2:13" ht="20" customHeight="1" x14ac:dyDescent="0.2">
      <c r="B34" s="48" t="s">
        <v>12</v>
      </c>
      <c r="C34" s="55">
        <v>45952</v>
      </c>
      <c r="D34" s="263" t="s">
        <v>95</v>
      </c>
      <c r="E34" s="264" t="s">
        <v>95</v>
      </c>
      <c r="F34" s="264" t="s">
        <v>95</v>
      </c>
      <c r="G34" s="317" t="s">
        <v>96</v>
      </c>
      <c r="H34" s="317" t="s">
        <v>96</v>
      </c>
      <c r="I34" s="267"/>
      <c r="J34" s="15" t="s">
        <v>97</v>
      </c>
      <c r="K34" s="15" t="s">
        <v>97</v>
      </c>
      <c r="L34" s="18"/>
      <c r="M34" s="309"/>
    </row>
    <row r="35" spans="2:13" ht="20" customHeight="1" x14ac:dyDescent="0.2">
      <c r="B35" s="48" t="s">
        <v>13</v>
      </c>
      <c r="C35" s="51">
        <v>45953</v>
      </c>
      <c r="D35" s="263" t="s">
        <v>95</v>
      </c>
      <c r="E35" s="264" t="s">
        <v>95</v>
      </c>
      <c r="F35" s="264" t="s">
        <v>95</v>
      </c>
      <c r="G35" s="317" t="s">
        <v>96</v>
      </c>
      <c r="H35" s="317" t="s">
        <v>96</v>
      </c>
      <c r="I35" s="16"/>
      <c r="J35" s="15" t="s">
        <v>97</v>
      </c>
      <c r="K35" s="15" t="s">
        <v>97</v>
      </c>
      <c r="L35" s="18"/>
      <c r="M35" s="309"/>
    </row>
    <row r="36" spans="2:13" ht="20" customHeight="1" x14ac:dyDescent="0.2">
      <c r="B36" s="48" t="s">
        <v>14</v>
      </c>
      <c r="C36" s="51">
        <v>45954</v>
      </c>
      <c r="D36" s="263" t="s">
        <v>95</v>
      </c>
      <c r="E36" s="264" t="s">
        <v>95</v>
      </c>
      <c r="F36" s="264" t="s">
        <v>95</v>
      </c>
      <c r="G36" s="317" t="s">
        <v>96</v>
      </c>
      <c r="H36" s="317" t="s">
        <v>96</v>
      </c>
      <c r="I36" s="16"/>
      <c r="J36" s="15" t="s">
        <v>97</v>
      </c>
      <c r="K36" s="15" t="s">
        <v>97</v>
      </c>
      <c r="L36" s="318"/>
      <c r="M36" s="309"/>
    </row>
    <row r="37" spans="2:13" ht="20" customHeight="1" x14ac:dyDescent="0.2">
      <c r="B37" s="20" t="s">
        <v>15</v>
      </c>
      <c r="C37" s="56">
        <v>45955</v>
      </c>
      <c r="D37" s="268"/>
      <c r="E37" s="269"/>
      <c r="F37" s="269"/>
      <c r="G37" s="269"/>
      <c r="H37" s="269"/>
      <c r="I37" s="269"/>
      <c r="J37" s="269"/>
      <c r="K37" s="269"/>
      <c r="L37" s="270"/>
      <c r="M37" s="309"/>
    </row>
    <row r="38" spans="2:13" ht="20" customHeight="1" x14ac:dyDescent="0.2">
      <c r="B38" s="20" t="s">
        <v>17</v>
      </c>
      <c r="C38" s="52">
        <v>45956</v>
      </c>
      <c r="D38" s="268"/>
      <c r="E38" s="269"/>
      <c r="F38" s="269"/>
      <c r="G38" s="269"/>
      <c r="H38" s="269"/>
      <c r="I38" s="269"/>
      <c r="J38" s="269"/>
      <c r="K38" s="269"/>
      <c r="L38" s="270"/>
      <c r="M38" s="316"/>
    </row>
    <row r="39" spans="2:13" ht="20" customHeight="1" x14ac:dyDescent="0.2">
      <c r="B39" s="48" t="s">
        <v>6</v>
      </c>
      <c r="C39" s="51">
        <v>45957</v>
      </c>
      <c r="D39" s="272" t="s">
        <v>18</v>
      </c>
      <c r="E39" s="273"/>
      <c r="F39" s="273"/>
      <c r="G39" s="273"/>
      <c r="H39" s="273"/>
      <c r="I39" s="273"/>
      <c r="J39" s="273"/>
      <c r="K39" s="273"/>
      <c r="L39" s="274"/>
      <c r="M39"/>
    </row>
    <row r="40" spans="2:13" ht="20" customHeight="1" x14ac:dyDescent="0.2">
      <c r="B40" s="48" t="s">
        <v>10</v>
      </c>
      <c r="C40" s="55">
        <v>45958</v>
      </c>
      <c r="D40" s="275"/>
      <c r="E40" s="276"/>
      <c r="F40" s="276"/>
      <c r="G40" s="276"/>
      <c r="H40" s="276"/>
      <c r="I40" s="276"/>
      <c r="J40" s="276"/>
      <c r="K40" s="276"/>
      <c r="L40" s="277"/>
      <c r="M40"/>
    </row>
    <row r="41" spans="2:13" ht="20" customHeight="1" x14ac:dyDescent="0.2">
      <c r="B41" s="48" t="s">
        <v>12</v>
      </c>
      <c r="C41" s="51">
        <v>45959</v>
      </c>
      <c r="D41" s="275"/>
      <c r="E41" s="276"/>
      <c r="F41" s="276"/>
      <c r="G41" s="276"/>
      <c r="H41" s="276"/>
      <c r="I41" s="276"/>
      <c r="J41" s="276"/>
      <c r="K41" s="276"/>
      <c r="L41" s="277"/>
      <c r="M41" s="309"/>
    </row>
    <row r="42" spans="2:13" ht="20" customHeight="1" x14ac:dyDescent="0.2">
      <c r="B42" s="48" t="s">
        <v>13</v>
      </c>
      <c r="C42" s="51">
        <v>45960</v>
      </c>
      <c r="D42" s="275"/>
      <c r="E42" s="276"/>
      <c r="F42" s="276"/>
      <c r="G42" s="276"/>
      <c r="H42" s="276"/>
      <c r="I42" s="276"/>
      <c r="J42" s="276"/>
      <c r="K42" s="276"/>
      <c r="L42" s="277"/>
      <c r="M42" s="309"/>
    </row>
    <row r="43" spans="2:13" ht="20" customHeight="1" x14ac:dyDescent="0.2">
      <c r="B43" s="48" t="s">
        <v>14</v>
      </c>
      <c r="C43" s="55">
        <v>45961</v>
      </c>
      <c r="D43" s="278"/>
      <c r="E43" s="279"/>
      <c r="F43" s="279"/>
      <c r="G43" s="279"/>
      <c r="H43" s="279"/>
      <c r="I43" s="279"/>
      <c r="J43" s="279"/>
      <c r="K43" s="279"/>
      <c r="L43" s="280"/>
      <c r="M43" s="309"/>
    </row>
    <row r="44" spans="2:13" ht="20" customHeight="1" x14ac:dyDescent="0.2">
      <c r="B44" s="20" t="s">
        <v>15</v>
      </c>
      <c r="C44" s="52">
        <v>45962</v>
      </c>
      <c r="D44" s="268"/>
      <c r="E44" s="269"/>
      <c r="F44" s="269"/>
      <c r="G44" s="269"/>
      <c r="H44" s="269"/>
      <c r="I44" s="269"/>
      <c r="J44" s="269"/>
      <c r="K44" s="269"/>
      <c r="L44" s="270"/>
      <c r="M44" s="309"/>
    </row>
    <row r="45" spans="2:13" ht="20" customHeight="1" x14ac:dyDescent="0.2">
      <c r="B45" s="20" t="s">
        <v>17</v>
      </c>
      <c r="C45" s="52">
        <v>45963</v>
      </c>
      <c r="D45" s="268"/>
      <c r="E45" s="269"/>
      <c r="F45" s="269"/>
      <c r="G45" s="269"/>
      <c r="H45" s="269"/>
      <c r="I45" s="269"/>
      <c r="J45" s="269"/>
      <c r="K45" s="269"/>
      <c r="L45" s="270"/>
      <c r="M45" s="316"/>
    </row>
    <row r="46" spans="2:13" ht="20" customHeight="1" x14ac:dyDescent="0.2">
      <c r="B46" s="48" t="s">
        <v>6</v>
      </c>
      <c r="C46" s="55">
        <v>45964</v>
      </c>
      <c r="D46" s="263" t="s">
        <v>95</v>
      </c>
      <c r="E46" s="264" t="s">
        <v>95</v>
      </c>
      <c r="F46" s="264" t="s">
        <v>95</v>
      </c>
      <c r="G46" s="317" t="s">
        <v>96</v>
      </c>
      <c r="H46" s="317" t="s">
        <v>96</v>
      </c>
      <c r="I46" s="267"/>
      <c r="J46" s="15" t="s">
        <v>97</v>
      </c>
      <c r="K46" s="15" t="s">
        <v>97</v>
      </c>
      <c r="L46" s="281"/>
      <c r="M46"/>
    </row>
    <row r="47" spans="2:13" ht="20" customHeight="1" x14ac:dyDescent="0.2">
      <c r="B47" s="48" t="s">
        <v>10</v>
      </c>
      <c r="C47" s="51">
        <v>45965</v>
      </c>
      <c r="D47" s="263" t="s">
        <v>95</v>
      </c>
      <c r="E47" s="264" t="s">
        <v>95</v>
      </c>
      <c r="F47" s="317" t="s">
        <v>96</v>
      </c>
      <c r="G47" s="317" t="s">
        <v>96</v>
      </c>
      <c r="H47" s="317" t="s">
        <v>96</v>
      </c>
      <c r="I47" s="267"/>
      <c r="J47" s="15" t="s">
        <v>97</v>
      </c>
      <c r="K47" s="15" t="s">
        <v>97</v>
      </c>
      <c r="L47" s="281"/>
      <c r="M47"/>
    </row>
    <row r="48" spans="2:13" ht="20" customHeight="1" x14ac:dyDescent="0.2">
      <c r="B48" s="48" t="s">
        <v>12</v>
      </c>
      <c r="C48" s="51">
        <v>45966</v>
      </c>
      <c r="D48" s="263" t="s">
        <v>95</v>
      </c>
      <c r="E48" s="264" t="s">
        <v>95</v>
      </c>
      <c r="F48" s="317" t="s">
        <v>96</v>
      </c>
      <c r="G48" s="317" t="s">
        <v>96</v>
      </c>
      <c r="H48" s="317" t="s">
        <v>96</v>
      </c>
      <c r="I48" s="16"/>
      <c r="J48" s="15" t="s">
        <v>97</v>
      </c>
      <c r="K48" s="15" t="s">
        <v>97</v>
      </c>
      <c r="L48" s="18"/>
      <c r="M48" s="309"/>
    </row>
    <row r="49" spans="2:13" ht="20" customHeight="1" x14ac:dyDescent="0.2">
      <c r="B49" s="48" t="s">
        <v>13</v>
      </c>
      <c r="C49" s="55">
        <v>45967</v>
      </c>
      <c r="D49" s="263" t="s">
        <v>95</v>
      </c>
      <c r="E49" s="264" t="s">
        <v>95</v>
      </c>
      <c r="F49" s="317" t="s">
        <v>96</v>
      </c>
      <c r="G49" s="317" t="s">
        <v>96</v>
      </c>
      <c r="H49" s="317" t="s">
        <v>96</v>
      </c>
      <c r="I49" s="267"/>
      <c r="J49" s="15" t="s">
        <v>97</v>
      </c>
      <c r="K49" s="15" t="s">
        <v>97</v>
      </c>
      <c r="L49" s="318"/>
      <c r="M49" s="309"/>
    </row>
    <row r="50" spans="2:13" ht="20" customHeight="1" x14ac:dyDescent="0.2">
      <c r="B50" s="48" t="s">
        <v>14</v>
      </c>
      <c r="C50" s="51">
        <v>45968</v>
      </c>
      <c r="D50" s="263" t="s">
        <v>95</v>
      </c>
      <c r="E50" s="264" t="s">
        <v>95</v>
      </c>
      <c r="F50" s="317" t="s">
        <v>96</v>
      </c>
      <c r="G50" s="317" t="s">
        <v>96</v>
      </c>
      <c r="H50" s="317" t="s">
        <v>96</v>
      </c>
      <c r="I50" s="16"/>
      <c r="J50" s="244" t="s">
        <v>98</v>
      </c>
      <c r="K50" s="244" t="s">
        <v>98</v>
      </c>
      <c r="L50" s="18"/>
      <c r="M50" s="309"/>
    </row>
    <row r="51" spans="2:13" ht="20" customHeight="1" x14ac:dyDescent="0.2">
      <c r="B51" s="20" t="s">
        <v>15</v>
      </c>
      <c r="C51" s="52">
        <v>45969</v>
      </c>
      <c r="D51" s="268"/>
      <c r="E51" s="269"/>
      <c r="F51" s="269"/>
      <c r="G51" s="269"/>
      <c r="H51" s="269"/>
      <c r="I51" s="269"/>
      <c r="J51" s="269"/>
      <c r="K51" s="269"/>
      <c r="L51" s="270"/>
      <c r="M51" s="309"/>
    </row>
    <row r="52" spans="2:13" ht="20" customHeight="1" x14ac:dyDescent="0.2">
      <c r="B52" s="20" t="s">
        <v>17</v>
      </c>
      <c r="C52" s="56">
        <v>45970</v>
      </c>
      <c r="D52" s="268"/>
      <c r="E52" s="269"/>
      <c r="F52" s="269"/>
      <c r="G52" s="269"/>
      <c r="H52" s="269"/>
      <c r="I52" s="269"/>
      <c r="J52" s="269"/>
      <c r="K52" s="269"/>
      <c r="L52" s="270"/>
      <c r="M52" s="316"/>
    </row>
    <row r="53" spans="2:13" ht="20" customHeight="1" x14ac:dyDescent="0.2">
      <c r="B53" s="48" t="s">
        <v>6</v>
      </c>
      <c r="C53" s="51">
        <v>45971</v>
      </c>
      <c r="D53" s="272" t="s">
        <v>18</v>
      </c>
      <c r="E53" s="273"/>
      <c r="F53" s="273"/>
      <c r="G53" s="273"/>
      <c r="H53" s="273"/>
      <c r="I53" s="273"/>
      <c r="J53" s="273"/>
      <c r="K53" s="273"/>
      <c r="L53" s="274"/>
      <c r="M53"/>
    </row>
    <row r="54" spans="2:13" ht="20" customHeight="1" x14ac:dyDescent="0.2">
      <c r="B54" s="48" t="s">
        <v>10</v>
      </c>
      <c r="C54" s="51">
        <v>45972</v>
      </c>
      <c r="D54" s="275"/>
      <c r="E54" s="276"/>
      <c r="F54" s="276"/>
      <c r="G54" s="276"/>
      <c r="H54" s="276"/>
      <c r="I54" s="276"/>
      <c r="J54" s="276"/>
      <c r="K54" s="276"/>
      <c r="L54" s="277"/>
      <c r="M54"/>
    </row>
    <row r="55" spans="2:13" ht="20" customHeight="1" x14ac:dyDescent="0.2">
      <c r="B55" s="48" t="s">
        <v>12</v>
      </c>
      <c r="C55" s="55">
        <v>45973</v>
      </c>
      <c r="D55" s="275"/>
      <c r="E55" s="276"/>
      <c r="F55" s="276"/>
      <c r="G55" s="276"/>
      <c r="H55" s="276"/>
      <c r="I55" s="276"/>
      <c r="J55" s="276"/>
      <c r="K55" s="276"/>
      <c r="L55" s="277"/>
      <c r="M55" s="309"/>
    </row>
    <row r="56" spans="2:13" ht="20" customHeight="1" x14ac:dyDescent="0.2">
      <c r="B56" s="48" t="s">
        <v>13</v>
      </c>
      <c r="C56" s="51">
        <v>45974</v>
      </c>
      <c r="D56" s="275"/>
      <c r="E56" s="276"/>
      <c r="F56" s="276"/>
      <c r="G56" s="276"/>
      <c r="H56" s="276"/>
      <c r="I56" s="276"/>
      <c r="J56" s="276"/>
      <c r="K56" s="276"/>
      <c r="L56" s="277"/>
      <c r="M56" s="309"/>
    </row>
    <row r="57" spans="2:13" ht="20" customHeight="1" x14ac:dyDescent="0.2">
      <c r="B57" s="48" t="s">
        <v>14</v>
      </c>
      <c r="C57" s="51">
        <v>45975</v>
      </c>
      <c r="D57" s="278"/>
      <c r="E57" s="279"/>
      <c r="F57" s="279"/>
      <c r="G57" s="279"/>
      <c r="H57" s="279"/>
      <c r="I57" s="279"/>
      <c r="J57" s="279"/>
      <c r="K57" s="279"/>
      <c r="L57" s="280"/>
      <c r="M57" s="309"/>
    </row>
    <row r="58" spans="2:13" ht="20" customHeight="1" x14ac:dyDescent="0.2">
      <c r="B58" s="20" t="s">
        <v>15</v>
      </c>
      <c r="C58" s="56">
        <v>45976</v>
      </c>
      <c r="D58" s="268"/>
      <c r="E58" s="269"/>
      <c r="F58" s="269"/>
      <c r="G58" s="269"/>
      <c r="H58" s="269"/>
      <c r="I58" s="269"/>
      <c r="J58" s="269"/>
      <c r="K58" s="269"/>
      <c r="L58" s="270"/>
      <c r="M58" s="309"/>
    </row>
    <row r="59" spans="2:13" ht="20" customHeight="1" x14ac:dyDescent="0.2">
      <c r="B59" s="20" t="s">
        <v>17</v>
      </c>
      <c r="C59" s="52">
        <v>45977</v>
      </c>
      <c r="D59" s="268"/>
      <c r="E59" s="269"/>
      <c r="F59" s="269"/>
      <c r="G59" s="269"/>
      <c r="H59" s="269"/>
      <c r="I59" s="269"/>
      <c r="J59" s="269"/>
      <c r="K59" s="269"/>
      <c r="L59" s="270"/>
      <c r="M59" s="316"/>
    </row>
    <row r="60" spans="2:13" ht="20" customHeight="1" x14ac:dyDescent="0.2">
      <c r="B60" s="48" t="s">
        <v>6</v>
      </c>
      <c r="C60" s="51">
        <v>45978</v>
      </c>
      <c r="D60" s="263" t="s">
        <v>95</v>
      </c>
      <c r="E60" s="264" t="s">
        <v>95</v>
      </c>
      <c r="F60" s="317" t="s">
        <v>96</v>
      </c>
      <c r="G60" s="317" t="s">
        <v>96</v>
      </c>
      <c r="H60" s="317" t="s">
        <v>96</v>
      </c>
      <c r="I60" s="16"/>
      <c r="J60" s="244" t="s">
        <v>98</v>
      </c>
      <c r="K60" s="244" t="s">
        <v>98</v>
      </c>
      <c r="L60" s="328" t="s">
        <v>98</v>
      </c>
      <c r="M60"/>
    </row>
    <row r="61" spans="2:13" ht="20" customHeight="1" x14ac:dyDescent="0.2">
      <c r="B61" s="48" t="s">
        <v>10</v>
      </c>
      <c r="C61" s="55">
        <v>45979</v>
      </c>
      <c r="D61" s="263" t="s">
        <v>95</v>
      </c>
      <c r="E61" s="264" t="s">
        <v>95</v>
      </c>
      <c r="F61" s="317" t="s">
        <v>96</v>
      </c>
      <c r="G61" s="317" t="s">
        <v>96</v>
      </c>
      <c r="H61" s="317" t="s">
        <v>96</v>
      </c>
      <c r="I61" s="267"/>
      <c r="J61" s="244" t="s">
        <v>98</v>
      </c>
      <c r="K61" s="244" t="s">
        <v>98</v>
      </c>
      <c r="L61" s="328" t="s">
        <v>98</v>
      </c>
      <c r="M61"/>
    </row>
    <row r="62" spans="2:13" ht="20" customHeight="1" x14ac:dyDescent="0.2">
      <c r="B62" s="48" t="s">
        <v>12</v>
      </c>
      <c r="C62" s="51">
        <v>45980</v>
      </c>
      <c r="D62" s="263" t="s">
        <v>95</v>
      </c>
      <c r="E62" s="264" t="s">
        <v>95</v>
      </c>
      <c r="F62" s="317" t="s">
        <v>96</v>
      </c>
      <c r="G62" s="317" t="s">
        <v>96</v>
      </c>
      <c r="H62" s="317" t="s">
        <v>96</v>
      </c>
      <c r="I62" s="16"/>
      <c r="J62" s="244" t="s">
        <v>98</v>
      </c>
      <c r="K62" s="244" t="s">
        <v>98</v>
      </c>
      <c r="L62" s="284"/>
      <c r="M62" s="316"/>
    </row>
    <row r="63" spans="2:13" ht="20" customHeight="1" x14ac:dyDescent="0.2">
      <c r="B63" s="48" t="s">
        <v>13</v>
      </c>
      <c r="C63" s="51">
        <v>45981</v>
      </c>
      <c r="D63" s="263" t="s">
        <v>95</v>
      </c>
      <c r="E63" s="264" t="s">
        <v>95</v>
      </c>
      <c r="F63" s="317" t="s">
        <v>96</v>
      </c>
      <c r="G63" s="317" t="s">
        <v>96</v>
      </c>
      <c r="H63" s="317" t="s">
        <v>96</v>
      </c>
      <c r="I63" s="16"/>
      <c r="J63" s="244" t="s">
        <v>98</v>
      </c>
      <c r="K63" s="244" t="s">
        <v>98</v>
      </c>
      <c r="L63" s="284"/>
      <c r="M63" s="316"/>
    </row>
    <row r="64" spans="2:13" ht="20" customHeight="1" x14ac:dyDescent="0.2">
      <c r="B64" s="48" t="s">
        <v>14</v>
      </c>
      <c r="C64" s="55">
        <v>45982</v>
      </c>
      <c r="D64" s="264" t="s">
        <v>95</v>
      </c>
      <c r="E64" s="264" t="s">
        <v>95</v>
      </c>
      <c r="F64" s="317" t="s">
        <v>96</v>
      </c>
      <c r="G64" s="317" t="s">
        <v>96</v>
      </c>
      <c r="H64" s="317" t="s">
        <v>96</v>
      </c>
      <c r="I64" s="16"/>
      <c r="J64" s="244" t="s">
        <v>98</v>
      </c>
      <c r="K64" s="244" t="s">
        <v>98</v>
      </c>
      <c r="L64" s="284"/>
      <c r="M64" s="316"/>
    </row>
    <row r="65" spans="2:13" ht="20" customHeight="1" x14ac:dyDescent="0.2">
      <c r="B65" s="20" t="s">
        <v>15</v>
      </c>
      <c r="C65" s="52">
        <v>45983</v>
      </c>
      <c r="D65" s="268"/>
      <c r="E65" s="269"/>
      <c r="F65" s="269"/>
      <c r="G65" s="269"/>
      <c r="H65" s="269"/>
      <c r="I65" s="269"/>
      <c r="J65" s="269"/>
      <c r="K65" s="269"/>
      <c r="L65" s="270"/>
      <c r="M65" s="316"/>
    </row>
    <row r="66" spans="2:13" ht="20" customHeight="1" x14ac:dyDescent="0.2">
      <c r="B66" s="20" t="s">
        <v>17</v>
      </c>
      <c r="C66" s="52">
        <v>45984</v>
      </c>
      <c r="D66" s="268"/>
      <c r="E66" s="269"/>
      <c r="F66" s="269"/>
      <c r="G66" s="269"/>
      <c r="H66" s="269"/>
      <c r="I66" s="269"/>
      <c r="J66" s="269"/>
      <c r="K66" s="269"/>
      <c r="L66" s="270"/>
      <c r="M66" s="316"/>
    </row>
    <row r="67" spans="2:13" ht="20" customHeight="1" x14ac:dyDescent="0.2">
      <c r="B67" s="48" t="s">
        <v>6</v>
      </c>
      <c r="C67" s="55">
        <v>45985</v>
      </c>
      <c r="D67" s="272" t="s">
        <v>18</v>
      </c>
      <c r="E67" s="273"/>
      <c r="F67" s="273"/>
      <c r="G67" s="273"/>
      <c r="H67" s="273"/>
      <c r="I67" s="273"/>
      <c r="J67" s="273"/>
      <c r="K67" s="273"/>
      <c r="L67" s="274"/>
    </row>
    <row r="68" spans="2:13" ht="20" customHeight="1" x14ac:dyDescent="0.2">
      <c r="B68" s="48" t="s">
        <v>10</v>
      </c>
      <c r="C68" s="51">
        <v>45986</v>
      </c>
      <c r="D68" s="275"/>
      <c r="E68" s="276"/>
      <c r="F68" s="276"/>
      <c r="G68" s="276"/>
      <c r="H68" s="276"/>
      <c r="I68" s="276"/>
      <c r="J68" s="276"/>
      <c r="K68" s="276"/>
      <c r="L68" s="277"/>
    </row>
    <row r="69" spans="2:13" ht="20" customHeight="1" x14ac:dyDescent="0.2">
      <c r="B69" s="48" t="s">
        <v>12</v>
      </c>
      <c r="C69" s="51">
        <v>45987</v>
      </c>
      <c r="D69" s="275"/>
      <c r="E69" s="276"/>
      <c r="F69" s="276"/>
      <c r="G69" s="276"/>
      <c r="H69" s="276"/>
      <c r="I69" s="276"/>
      <c r="J69" s="276"/>
      <c r="K69" s="276"/>
      <c r="L69" s="277"/>
    </row>
    <row r="70" spans="2:13" ht="20" customHeight="1" x14ac:dyDescent="0.2">
      <c r="B70" s="48" t="s">
        <v>13</v>
      </c>
      <c r="C70" s="55">
        <v>45988</v>
      </c>
      <c r="D70" s="275"/>
      <c r="E70" s="276"/>
      <c r="F70" s="276"/>
      <c r="G70" s="276"/>
      <c r="H70" s="276"/>
      <c r="I70" s="276"/>
      <c r="J70" s="276"/>
      <c r="K70" s="276"/>
      <c r="L70" s="277"/>
    </row>
    <row r="71" spans="2:13" ht="20" customHeight="1" x14ac:dyDescent="0.2">
      <c r="B71" s="48" t="s">
        <v>14</v>
      </c>
      <c r="C71" s="51">
        <v>45989</v>
      </c>
      <c r="D71" s="278"/>
      <c r="E71" s="279"/>
      <c r="F71" s="279"/>
      <c r="G71" s="279"/>
      <c r="H71" s="279"/>
      <c r="I71" s="279"/>
      <c r="J71" s="279"/>
      <c r="K71" s="279"/>
      <c r="L71" s="280"/>
    </row>
    <row r="72" spans="2:13" ht="20" customHeight="1" x14ac:dyDescent="0.2">
      <c r="B72" s="20" t="s">
        <v>15</v>
      </c>
      <c r="C72" s="52">
        <v>45990</v>
      </c>
      <c r="D72" s="268"/>
      <c r="E72" s="269"/>
      <c r="F72" s="269"/>
      <c r="G72" s="269"/>
      <c r="H72" s="269"/>
      <c r="I72" s="269"/>
      <c r="J72" s="269"/>
      <c r="K72" s="269"/>
      <c r="L72" s="270"/>
    </row>
    <row r="73" spans="2:13" ht="20" customHeight="1" x14ac:dyDescent="0.2">
      <c r="B73" s="20" t="s">
        <v>17</v>
      </c>
      <c r="C73" s="56">
        <v>45991</v>
      </c>
      <c r="D73" s="268"/>
      <c r="E73" s="269"/>
      <c r="F73" s="269"/>
      <c r="G73" s="269"/>
      <c r="H73" s="269"/>
      <c r="I73" s="269"/>
      <c r="J73" s="269"/>
      <c r="K73" s="269"/>
      <c r="L73" s="270"/>
    </row>
    <row r="74" spans="2:13" ht="20" customHeight="1" x14ac:dyDescent="0.2">
      <c r="B74" s="48" t="s">
        <v>6</v>
      </c>
      <c r="C74" s="51">
        <v>45992</v>
      </c>
      <c r="D74" s="158" t="s">
        <v>18</v>
      </c>
      <c r="E74" s="159"/>
      <c r="F74" s="159"/>
      <c r="G74" s="159"/>
      <c r="H74" s="159"/>
      <c r="I74" s="159"/>
      <c r="J74" s="159"/>
      <c r="K74" s="159"/>
      <c r="L74" s="160"/>
    </row>
    <row r="75" spans="2:13" ht="20" customHeight="1" x14ac:dyDescent="0.2">
      <c r="B75" s="48" t="s">
        <v>10</v>
      </c>
      <c r="C75" s="51">
        <v>45993</v>
      </c>
      <c r="D75" s="153"/>
      <c r="E75" s="154"/>
      <c r="F75" s="154"/>
      <c r="G75" s="154"/>
      <c r="H75" s="154"/>
      <c r="I75" s="154"/>
      <c r="J75" s="154"/>
      <c r="K75" s="154"/>
      <c r="L75" s="161"/>
    </row>
    <row r="76" spans="2:13" ht="20" customHeight="1" x14ac:dyDescent="0.2">
      <c r="B76" s="48" t="s">
        <v>12</v>
      </c>
      <c r="C76" s="55">
        <v>45994</v>
      </c>
      <c r="D76" s="153"/>
      <c r="E76" s="154"/>
      <c r="F76" s="154"/>
      <c r="G76" s="154"/>
      <c r="H76" s="154"/>
      <c r="I76" s="154"/>
      <c r="J76" s="154"/>
      <c r="K76" s="154"/>
      <c r="L76" s="161"/>
    </row>
    <row r="77" spans="2:13" ht="20" customHeight="1" x14ac:dyDescent="0.2">
      <c r="B77" s="48" t="s">
        <v>13</v>
      </c>
      <c r="C77" s="51">
        <v>45995</v>
      </c>
      <c r="D77" s="153"/>
      <c r="E77" s="154"/>
      <c r="F77" s="154"/>
      <c r="G77" s="154"/>
      <c r="H77" s="154"/>
      <c r="I77" s="154"/>
      <c r="J77" s="154"/>
      <c r="K77" s="154"/>
      <c r="L77" s="161"/>
    </row>
    <row r="78" spans="2:13" ht="20" customHeight="1" x14ac:dyDescent="0.2">
      <c r="B78" s="48" t="s">
        <v>14</v>
      </c>
      <c r="C78" s="51">
        <v>45996</v>
      </c>
      <c r="D78" s="162"/>
      <c r="E78" s="163"/>
      <c r="F78" s="163"/>
      <c r="G78" s="163"/>
      <c r="H78" s="163"/>
      <c r="I78" s="163"/>
      <c r="J78" s="163"/>
      <c r="K78" s="163"/>
      <c r="L78" s="164"/>
    </row>
    <row r="79" spans="2:13" ht="20" customHeight="1" x14ac:dyDescent="0.2">
      <c r="B79" s="20" t="s">
        <v>15</v>
      </c>
      <c r="C79" s="56">
        <v>45997</v>
      </c>
      <c r="D79" s="268"/>
      <c r="E79" s="269"/>
      <c r="F79" s="269"/>
      <c r="G79" s="269"/>
      <c r="H79" s="269"/>
      <c r="I79" s="269"/>
      <c r="J79" s="269"/>
      <c r="K79" s="269"/>
      <c r="L79" s="270"/>
    </row>
    <row r="80" spans="2:13" ht="20" customHeight="1" x14ac:dyDescent="0.2">
      <c r="B80" s="20" t="s">
        <v>17</v>
      </c>
      <c r="C80" s="52">
        <v>45998</v>
      </c>
      <c r="D80" s="268"/>
      <c r="E80" s="269"/>
      <c r="F80" s="269"/>
      <c r="G80" s="269"/>
      <c r="H80" s="269"/>
      <c r="I80" s="269"/>
      <c r="J80" s="269"/>
      <c r="K80" s="269"/>
      <c r="L80" s="270"/>
    </row>
    <row r="81" spans="2:12" ht="20" customHeight="1" x14ac:dyDescent="0.2">
      <c r="B81" s="20" t="s">
        <v>6</v>
      </c>
      <c r="C81" s="52">
        <v>45999</v>
      </c>
      <c r="D81" s="268"/>
      <c r="E81" s="269"/>
      <c r="F81" s="269"/>
      <c r="G81" s="269"/>
      <c r="H81" s="269"/>
      <c r="I81" s="269"/>
      <c r="J81" s="269"/>
      <c r="K81" s="269"/>
      <c r="L81" s="270"/>
    </row>
    <row r="82" spans="2:12" ht="20" customHeight="1" x14ac:dyDescent="0.2">
      <c r="B82" s="48" t="s">
        <v>10</v>
      </c>
      <c r="C82" s="55">
        <v>46000</v>
      </c>
      <c r="D82" s="272" t="s">
        <v>18</v>
      </c>
      <c r="E82" s="273"/>
      <c r="F82" s="273"/>
      <c r="G82" s="273"/>
      <c r="H82" s="273"/>
      <c r="I82" s="273"/>
      <c r="J82" s="273"/>
      <c r="K82" s="273"/>
      <c r="L82" s="274"/>
    </row>
    <row r="83" spans="2:12" ht="20" customHeight="1" x14ac:dyDescent="0.2">
      <c r="B83" s="48" t="s">
        <v>12</v>
      </c>
      <c r="C83" s="51">
        <v>46001</v>
      </c>
      <c r="D83" s="275"/>
      <c r="E83" s="276"/>
      <c r="F83" s="276"/>
      <c r="G83" s="276"/>
      <c r="H83" s="276"/>
      <c r="I83" s="276"/>
      <c r="J83" s="276"/>
      <c r="K83" s="276"/>
      <c r="L83" s="277"/>
    </row>
    <row r="84" spans="2:12" ht="20" customHeight="1" x14ac:dyDescent="0.2">
      <c r="B84" s="48" t="s">
        <v>13</v>
      </c>
      <c r="C84" s="51">
        <v>46002</v>
      </c>
      <c r="D84" s="275"/>
      <c r="E84" s="276"/>
      <c r="F84" s="276"/>
      <c r="G84" s="276"/>
      <c r="H84" s="276"/>
      <c r="I84" s="276"/>
      <c r="J84" s="276"/>
      <c r="K84" s="276"/>
      <c r="L84" s="277"/>
    </row>
    <row r="85" spans="2:12" ht="20" customHeight="1" x14ac:dyDescent="0.2">
      <c r="B85" s="48" t="s">
        <v>14</v>
      </c>
      <c r="C85" s="55">
        <v>46003</v>
      </c>
      <c r="D85" s="275"/>
      <c r="E85" s="276"/>
      <c r="F85" s="276"/>
      <c r="G85" s="276"/>
      <c r="H85" s="276"/>
      <c r="I85" s="276"/>
      <c r="J85" s="276"/>
      <c r="K85" s="276"/>
      <c r="L85" s="277"/>
    </row>
    <row r="86" spans="2:12" ht="20" customHeight="1" x14ac:dyDescent="0.2">
      <c r="B86" s="20" t="s">
        <v>15</v>
      </c>
      <c r="C86" s="52">
        <v>46004</v>
      </c>
      <c r="D86" s="291"/>
      <c r="E86" s="292"/>
      <c r="F86" s="292"/>
      <c r="G86" s="292"/>
      <c r="H86" s="292"/>
      <c r="I86" s="292"/>
      <c r="J86" s="292"/>
      <c r="K86" s="292"/>
      <c r="L86" s="293"/>
    </row>
    <row r="87" spans="2:12" ht="20" customHeight="1" thickBot="1" x14ac:dyDescent="0.25">
      <c r="B87" s="62" t="s">
        <v>17</v>
      </c>
      <c r="C87" s="63">
        <v>46005</v>
      </c>
      <c r="D87" s="291"/>
      <c r="E87" s="292"/>
      <c r="F87" s="292"/>
      <c r="G87" s="292"/>
      <c r="H87" s="292"/>
      <c r="I87" s="292"/>
      <c r="J87" s="292"/>
      <c r="K87" s="292"/>
      <c r="L87" s="293"/>
    </row>
    <row r="88" spans="2:12" ht="20" customHeight="1" x14ac:dyDescent="0.2">
      <c r="B88" s="165" t="s">
        <v>51</v>
      </c>
      <c r="C88" s="166"/>
      <c r="D88" s="166"/>
      <c r="E88" s="166"/>
      <c r="F88" s="166"/>
      <c r="G88" s="166"/>
      <c r="H88" s="166"/>
      <c r="I88" s="166"/>
      <c r="J88" s="166"/>
      <c r="K88" s="166"/>
      <c r="L88" s="167"/>
    </row>
    <row r="89" spans="2:12" ht="20" customHeight="1" thickBot="1" x14ac:dyDescent="0.25">
      <c r="B89" s="168"/>
      <c r="C89" s="169"/>
      <c r="D89" s="169"/>
      <c r="E89" s="169"/>
      <c r="F89" s="169"/>
      <c r="G89" s="169"/>
      <c r="H89" s="169"/>
      <c r="I89" s="169"/>
      <c r="J89" s="169"/>
      <c r="K89" s="169"/>
      <c r="L89" s="170"/>
    </row>
    <row r="90" spans="2:12" ht="20" customHeight="1" x14ac:dyDescent="0.2">
      <c r="B90" s="6" t="s">
        <v>12</v>
      </c>
      <c r="C90" s="7">
        <v>46029</v>
      </c>
      <c r="D90" s="151" t="s">
        <v>18</v>
      </c>
      <c r="E90" s="152"/>
      <c r="F90" s="152"/>
      <c r="G90" s="152"/>
      <c r="H90" s="152"/>
      <c r="I90" s="152"/>
      <c r="J90" s="152"/>
      <c r="K90" s="152"/>
      <c r="L90" s="193"/>
    </row>
    <row r="91" spans="2:12" ht="20" customHeight="1" x14ac:dyDescent="0.2">
      <c r="B91" s="6" t="s">
        <v>13</v>
      </c>
      <c r="C91" s="7">
        <v>46030</v>
      </c>
      <c r="D91" s="153"/>
      <c r="E91" s="154"/>
      <c r="F91" s="154"/>
      <c r="G91" s="154"/>
      <c r="H91" s="154"/>
      <c r="I91" s="154"/>
      <c r="J91" s="154"/>
      <c r="K91" s="154"/>
      <c r="L91" s="161"/>
    </row>
    <row r="92" spans="2:12" ht="20" customHeight="1" x14ac:dyDescent="0.2">
      <c r="B92" s="6" t="s">
        <v>14</v>
      </c>
      <c r="C92" s="7">
        <v>46031</v>
      </c>
      <c r="D92" s="162"/>
      <c r="E92" s="163"/>
      <c r="F92" s="163"/>
      <c r="G92" s="163"/>
      <c r="H92" s="163"/>
      <c r="I92" s="163"/>
      <c r="J92" s="163"/>
      <c r="K92" s="163"/>
      <c r="L92" s="164"/>
    </row>
    <row r="93" spans="2:12" ht="20" customHeight="1" x14ac:dyDescent="0.2">
      <c r="B93" s="35" t="s">
        <v>15</v>
      </c>
      <c r="C93" s="34">
        <v>46032</v>
      </c>
      <c r="D93" s="268"/>
      <c r="E93" s="269"/>
      <c r="F93" s="269"/>
      <c r="G93" s="269"/>
      <c r="H93" s="269"/>
      <c r="I93" s="269"/>
      <c r="J93" s="269"/>
      <c r="K93" s="269"/>
      <c r="L93" s="270"/>
    </row>
    <row r="94" spans="2:12" ht="20" customHeight="1" x14ac:dyDescent="0.2">
      <c r="B94" s="35" t="s">
        <v>17</v>
      </c>
      <c r="C94" s="34">
        <v>46033</v>
      </c>
      <c r="D94" s="268"/>
      <c r="E94" s="269"/>
      <c r="F94" s="269"/>
      <c r="G94" s="269"/>
      <c r="H94" s="269"/>
      <c r="I94" s="269"/>
      <c r="J94" s="269"/>
      <c r="K94" s="269"/>
      <c r="L94" s="270"/>
    </row>
    <row r="95" spans="2:12" ht="20" customHeight="1" x14ac:dyDescent="0.2">
      <c r="B95" s="6" t="s">
        <v>6</v>
      </c>
      <c r="C95" s="7">
        <v>46034</v>
      </c>
      <c r="D95" s="158" t="s">
        <v>18</v>
      </c>
      <c r="E95" s="159"/>
      <c r="F95" s="159"/>
      <c r="G95" s="159"/>
      <c r="H95" s="159"/>
      <c r="I95" s="159"/>
      <c r="J95" s="159"/>
      <c r="K95" s="159"/>
      <c r="L95" s="160"/>
    </row>
    <row r="96" spans="2:12" ht="20" customHeight="1" x14ac:dyDescent="0.2">
      <c r="B96" s="6" t="s">
        <v>10</v>
      </c>
      <c r="C96" s="7">
        <v>46035</v>
      </c>
      <c r="D96" s="153"/>
      <c r="E96" s="154"/>
      <c r="F96" s="154"/>
      <c r="G96" s="154"/>
      <c r="H96" s="154"/>
      <c r="I96" s="154"/>
      <c r="J96" s="154"/>
      <c r="K96" s="154"/>
      <c r="L96" s="161"/>
    </row>
    <row r="97" spans="2:12" ht="20" customHeight="1" x14ac:dyDescent="0.2">
      <c r="B97" s="6" t="s">
        <v>12</v>
      </c>
      <c r="C97" s="7">
        <v>46036</v>
      </c>
      <c r="D97" s="153"/>
      <c r="E97" s="154"/>
      <c r="F97" s="154"/>
      <c r="G97" s="154"/>
      <c r="H97" s="154"/>
      <c r="I97" s="154"/>
      <c r="J97" s="154"/>
      <c r="K97" s="154"/>
      <c r="L97" s="161"/>
    </row>
    <row r="98" spans="2:12" ht="20" customHeight="1" x14ac:dyDescent="0.2">
      <c r="B98" s="6" t="s">
        <v>13</v>
      </c>
      <c r="C98" s="7">
        <v>46037</v>
      </c>
      <c r="D98" s="153"/>
      <c r="E98" s="154"/>
      <c r="F98" s="154"/>
      <c r="G98" s="154"/>
      <c r="H98" s="154"/>
      <c r="I98" s="154"/>
      <c r="J98" s="154"/>
      <c r="K98" s="154"/>
      <c r="L98" s="161"/>
    </row>
    <row r="99" spans="2:12" ht="20" customHeight="1" thickBot="1" x14ac:dyDescent="0.25">
      <c r="B99" s="297" t="s">
        <v>14</v>
      </c>
      <c r="C99" s="7">
        <v>46038</v>
      </c>
      <c r="D99" s="174"/>
      <c r="E99" s="175"/>
      <c r="F99" s="175"/>
      <c r="G99" s="175"/>
      <c r="H99" s="175"/>
      <c r="I99" s="175"/>
      <c r="J99" s="175"/>
      <c r="K99" s="175"/>
      <c r="L99" s="176"/>
    </row>
    <row r="100" spans="2:12" ht="20" customHeight="1" x14ac:dyDescent="0.2">
      <c r="B100" s="165" t="s">
        <v>54</v>
      </c>
      <c r="C100" s="166"/>
      <c r="D100" s="166"/>
      <c r="E100" s="166"/>
      <c r="F100" s="166"/>
      <c r="G100" s="166"/>
      <c r="H100" s="166"/>
      <c r="I100" s="166"/>
      <c r="J100" s="166"/>
      <c r="K100" s="166"/>
      <c r="L100" s="167"/>
    </row>
    <row r="101" spans="2:12" ht="20" customHeight="1" thickBot="1" x14ac:dyDescent="0.25">
      <c r="B101" s="168"/>
      <c r="C101" s="169"/>
      <c r="D101" s="169"/>
      <c r="E101" s="169"/>
      <c r="F101" s="169"/>
      <c r="G101" s="169"/>
      <c r="H101" s="169"/>
      <c r="I101" s="169"/>
      <c r="J101" s="169"/>
      <c r="K101" s="169"/>
      <c r="L101" s="170"/>
    </row>
    <row r="102" spans="2:12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2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2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2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2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2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2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2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2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2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2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2:12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2:12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2:12" x14ac:dyDescent="0.2">
      <c r="B909" s="27"/>
      <c r="C909" s="27"/>
      <c r="D909" s="27"/>
      <c r="E909" s="27"/>
      <c r="F909" s="27"/>
      <c r="G909" s="27"/>
      <c r="H909" s="27"/>
      <c r="I909" s="27"/>
      <c r="J909" s="28"/>
      <c r="K909" s="28"/>
      <c r="L909" s="28"/>
    </row>
    <row r="920" spans="13:19" x14ac:dyDescent="0.2">
      <c r="M920" s="24"/>
      <c r="N920" s="24"/>
      <c r="O920" s="24"/>
      <c r="P920" s="24"/>
      <c r="Q920" s="24"/>
      <c r="R920" s="24"/>
      <c r="S920" s="24"/>
    </row>
    <row r="921" spans="13:19" x14ac:dyDescent="0.2">
      <c r="M921" s="24"/>
      <c r="N921" s="24"/>
      <c r="O921" s="24"/>
      <c r="P921" s="24"/>
      <c r="Q921" s="24"/>
      <c r="R921" s="24"/>
      <c r="S921" s="24"/>
    </row>
    <row r="922" spans="13:19" x14ac:dyDescent="0.2">
      <c r="M922" s="24"/>
      <c r="N922" s="24"/>
      <c r="O922" s="24"/>
      <c r="P922" s="24"/>
      <c r="Q922" s="24"/>
      <c r="R922" s="24"/>
      <c r="S922" s="24"/>
    </row>
    <row r="923" spans="13:19" x14ac:dyDescent="0.2">
      <c r="M923" s="24"/>
      <c r="N923" s="24"/>
      <c r="O923" s="24"/>
      <c r="P923" s="24"/>
      <c r="Q923" s="24"/>
      <c r="R923" s="24"/>
      <c r="S923" s="24"/>
    </row>
    <row r="924" spans="13:19" x14ac:dyDescent="0.2">
      <c r="M924" s="24"/>
      <c r="N924" s="24"/>
      <c r="O924" s="24"/>
      <c r="P924" s="24"/>
      <c r="Q924" s="24"/>
      <c r="R924" s="24"/>
      <c r="S924" s="24"/>
    </row>
    <row r="925" spans="13:19" x14ac:dyDescent="0.2">
      <c r="M925" s="24"/>
      <c r="N925" s="24"/>
      <c r="O925" s="24"/>
      <c r="P925" s="24"/>
      <c r="Q925" s="24"/>
      <c r="R925" s="24"/>
      <c r="S925" s="24"/>
    </row>
    <row r="926" spans="13:19" x14ac:dyDescent="0.2">
      <c r="M926" s="24"/>
      <c r="N926" s="24"/>
      <c r="O926" s="24"/>
      <c r="P926" s="24"/>
      <c r="Q926" s="24"/>
      <c r="R926" s="24"/>
      <c r="S926" s="24"/>
    </row>
    <row r="927" spans="13:19" x14ac:dyDescent="0.2">
      <c r="M927" s="24"/>
      <c r="N927" s="24"/>
      <c r="O927" s="24"/>
      <c r="P927" s="24"/>
      <c r="Q927" s="24"/>
      <c r="R927" s="24"/>
      <c r="S927" s="24"/>
    </row>
    <row r="928" spans="13:19" x14ac:dyDescent="0.2">
      <c r="M928" s="24"/>
      <c r="N928" s="24"/>
      <c r="O928" s="24"/>
      <c r="P928" s="24"/>
      <c r="Q928" s="24"/>
      <c r="R928" s="24"/>
      <c r="S928" s="24"/>
    </row>
    <row r="929" spans="13:19" x14ac:dyDescent="0.2">
      <c r="M929" s="24"/>
      <c r="N929" s="24"/>
      <c r="O929" s="24"/>
      <c r="P929" s="24"/>
      <c r="Q929" s="24"/>
      <c r="R929" s="24"/>
      <c r="S929" s="24"/>
    </row>
    <row r="930" spans="13:19" x14ac:dyDescent="0.2">
      <c r="M930" s="24"/>
      <c r="N930" s="24"/>
      <c r="O930" s="24"/>
      <c r="P930" s="24"/>
      <c r="Q930" s="24"/>
      <c r="R930" s="24"/>
      <c r="S930" s="24"/>
    </row>
    <row r="931" spans="13:19" x14ac:dyDescent="0.2">
      <c r="M931" s="24"/>
      <c r="N931" s="24"/>
      <c r="O931" s="24"/>
      <c r="P931" s="24"/>
      <c r="Q931" s="24"/>
      <c r="R931" s="24"/>
      <c r="S931" s="24"/>
    </row>
    <row r="932" spans="13:19" x14ac:dyDescent="0.2">
      <c r="M932" s="24"/>
      <c r="N932" s="24"/>
      <c r="O932" s="24"/>
      <c r="P932" s="24"/>
      <c r="Q932" s="24"/>
      <c r="R932" s="24"/>
      <c r="S932" s="24"/>
    </row>
    <row r="933" spans="13:19" x14ac:dyDescent="0.2">
      <c r="M933" s="24"/>
      <c r="N933" s="24"/>
      <c r="O933" s="24"/>
      <c r="P933" s="24"/>
      <c r="Q933" s="24"/>
      <c r="R933" s="24"/>
      <c r="S933" s="24"/>
    </row>
    <row r="934" spans="13:19" x14ac:dyDescent="0.2">
      <c r="M934" s="24"/>
      <c r="N934" s="24"/>
      <c r="O934" s="24"/>
      <c r="P934" s="24"/>
      <c r="Q934" s="24"/>
      <c r="R934" s="24"/>
      <c r="S934" s="24"/>
    </row>
    <row r="935" spans="13:19" x14ac:dyDescent="0.2">
      <c r="M935" s="24"/>
      <c r="N935" s="24"/>
      <c r="O935" s="24"/>
      <c r="P935" s="24"/>
      <c r="Q935" s="24"/>
      <c r="R935" s="24"/>
      <c r="S935" s="24"/>
    </row>
    <row r="936" spans="13:19" x14ac:dyDescent="0.2">
      <c r="M936" s="24"/>
      <c r="N936" s="24"/>
      <c r="O936" s="24"/>
      <c r="P936" s="24"/>
      <c r="Q936" s="24"/>
      <c r="R936" s="24"/>
      <c r="S936" s="24"/>
    </row>
    <row r="937" spans="13:19" x14ac:dyDescent="0.2">
      <c r="M937" s="24"/>
      <c r="N937" s="24"/>
      <c r="O937" s="24"/>
      <c r="P937" s="24"/>
      <c r="Q937" s="24"/>
      <c r="R937" s="24"/>
      <c r="S937" s="24"/>
    </row>
    <row r="938" spans="13:19" x14ac:dyDescent="0.2">
      <c r="M938" s="24"/>
      <c r="N938" s="24"/>
      <c r="O938" s="24"/>
      <c r="P938" s="24"/>
      <c r="Q938" s="24"/>
      <c r="R938" s="24"/>
      <c r="S938" s="24"/>
    </row>
    <row r="939" spans="13:19" x14ac:dyDescent="0.2">
      <c r="M939" s="24"/>
      <c r="N939" s="24"/>
      <c r="O939" s="24"/>
      <c r="P939" s="24"/>
      <c r="Q939" s="24"/>
      <c r="R939" s="24"/>
      <c r="S939" s="24"/>
    </row>
    <row r="940" spans="13:19" x14ac:dyDescent="0.2">
      <c r="M940" s="24"/>
      <c r="N940" s="24"/>
      <c r="O940" s="24"/>
      <c r="P940" s="24"/>
      <c r="Q940" s="24"/>
      <c r="R940" s="24"/>
      <c r="S940" s="24"/>
    </row>
    <row r="941" spans="13:19" x14ac:dyDescent="0.2">
      <c r="M941" s="24"/>
      <c r="N941" s="24"/>
      <c r="O941" s="24"/>
      <c r="P941" s="24"/>
      <c r="Q941" s="24"/>
      <c r="R941" s="24"/>
      <c r="S941" s="24"/>
    </row>
    <row r="942" spans="13:19" x14ac:dyDescent="0.2">
      <c r="M942" s="24"/>
      <c r="N942" s="24"/>
      <c r="O942" s="24"/>
      <c r="P942" s="24"/>
      <c r="Q942" s="24"/>
      <c r="R942" s="24"/>
      <c r="S942" s="24"/>
    </row>
    <row r="943" spans="13:19" x14ac:dyDescent="0.2">
      <c r="M943" s="24"/>
      <c r="N943" s="24"/>
      <c r="O943" s="24"/>
      <c r="P943" s="24"/>
      <c r="Q943" s="24"/>
      <c r="R943" s="24"/>
      <c r="S943" s="24"/>
    </row>
    <row r="944" spans="13:19" x14ac:dyDescent="0.2">
      <c r="M944" s="24"/>
      <c r="N944" s="24"/>
      <c r="O944" s="24"/>
      <c r="P944" s="24"/>
      <c r="Q944" s="24"/>
      <c r="R944" s="24"/>
      <c r="S944" s="24"/>
    </row>
    <row r="945" spans="13:19" x14ac:dyDescent="0.2">
      <c r="M945" s="24"/>
      <c r="N945" s="24"/>
      <c r="O945" s="24"/>
      <c r="P945" s="24"/>
      <c r="Q945" s="24"/>
      <c r="R945" s="24"/>
      <c r="S945" s="24"/>
    </row>
    <row r="946" spans="13:19" x14ac:dyDescent="0.2">
      <c r="M946" s="24"/>
      <c r="N946" s="24"/>
      <c r="O946" s="24"/>
      <c r="P946" s="24"/>
      <c r="Q946" s="24"/>
      <c r="R946" s="24"/>
      <c r="S946" s="24"/>
    </row>
    <row r="947" spans="13:19" x14ac:dyDescent="0.2">
      <c r="M947" s="24"/>
      <c r="N947" s="24"/>
      <c r="O947" s="24"/>
      <c r="P947" s="24"/>
      <c r="Q947" s="24"/>
      <c r="R947" s="24"/>
      <c r="S947" s="24"/>
    </row>
    <row r="948" spans="13:19" x14ac:dyDescent="0.2">
      <c r="M948" s="24"/>
      <c r="N948" s="24"/>
      <c r="O948" s="24"/>
      <c r="P948" s="24"/>
      <c r="Q948" s="24"/>
      <c r="R948" s="24"/>
      <c r="S948" s="24"/>
    </row>
    <row r="949" spans="13:19" x14ac:dyDescent="0.2">
      <c r="M949" s="24"/>
      <c r="N949" s="24"/>
      <c r="O949" s="24"/>
      <c r="P949" s="24"/>
      <c r="Q949" s="24"/>
      <c r="R949" s="24"/>
      <c r="S949" s="24"/>
    </row>
    <row r="950" spans="13:19" x14ac:dyDescent="0.2">
      <c r="M950" s="24"/>
      <c r="N950" s="24"/>
      <c r="O950" s="24"/>
      <c r="P950" s="24"/>
      <c r="Q950" s="24"/>
      <c r="R950" s="24"/>
      <c r="S950" s="24"/>
    </row>
    <row r="951" spans="13:19" x14ac:dyDescent="0.2">
      <c r="M951" s="24"/>
      <c r="N951" s="24"/>
      <c r="O951" s="24"/>
      <c r="P951" s="24"/>
      <c r="Q951" s="24"/>
      <c r="R951" s="24"/>
      <c r="S951" s="24"/>
    </row>
    <row r="952" spans="13:19" x14ac:dyDescent="0.2">
      <c r="M952" s="24"/>
      <c r="N952" s="24"/>
      <c r="O952" s="24"/>
      <c r="P952" s="24"/>
      <c r="Q952" s="24"/>
      <c r="R952" s="24"/>
      <c r="S952" s="24"/>
    </row>
    <row r="953" spans="13:19" x14ac:dyDescent="0.2">
      <c r="M953" s="24"/>
      <c r="N953" s="24"/>
      <c r="O953" s="24"/>
      <c r="P953" s="24"/>
      <c r="Q953" s="24"/>
      <c r="R953" s="24"/>
      <c r="S953" s="24"/>
    </row>
    <row r="954" spans="13:19" x14ac:dyDescent="0.2">
      <c r="M954" s="24"/>
      <c r="N954" s="24"/>
      <c r="O954" s="24"/>
      <c r="P954" s="24"/>
      <c r="Q954" s="24"/>
      <c r="R954" s="24"/>
      <c r="S954" s="24"/>
    </row>
    <row r="955" spans="13:19" x14ac:dyDescent="0.2">
      <c r="M955" s="24"/>
      <c r="N955" s="24"/>
      <c r="O955" s="24"/>
      <c r="P955" s="24"/>
      <c r="Q955" s="24"/>
      <c r="R955" s="24"/>
      <c r="S955" s="24"/>
    </row>
    <row r="956" spans="13:19" x14ac:dyDescent="0.2">
      <c r="M956" s="24"/>
      <c r="N956" s="24"/>
      <c r="O956" s="24"/>
      <c r="P956" s="24"/>
      <c r="Q956" s="24"/>
      <c r="R956" s="24"/>
      <c r="S956" s="24"/>
    </row>
    <row r="957" spans="13:19" x14ac:dyDescent="0.2">
      <c r="M957" s="24"/>
      <c r="N957" s="24"/>
      <c r="O957" s="24"/>
      <c r="P957" s="24"/>
      <c r="Q957" s="24"/>
      <c r="R957" s="24"/>
      <c r="S957" s="24"/>
    </row>
    <row r="958" spans="13:19" x14ac:dyDescent="0.2">
      <c r="M958" s="24"/>
      <c r="N958" s="24"/>
      <c r="O958" s="24"/>
      <c r="P958" s="24"/>
      <c r="Q958" s="24"/>
      <c r="R958" s="24"/>
      <c r="S958" s="24"/>
    </row>
    <row r="959" spans="13:19" x14ac:dyDescent="0.2">
      <c r="M959" s="24"/>
      <c r="N959" s="24"/>
      <c r="O959" s="24"/>
      <c r="P959" s="24"/>
      <c r="Q959" s="24"/>
      <c r="R959" s="24"/>
      <c r="S959" s="24"/>
    </row>
    <row r="960" spans="13:19" x14ac:dyDescent="0.2">
      <c r="M960" s="24"/>
      <c r="N960" s="24"/>
      <c r="O960" s="24"/>
      <c r="P960" s="24"/>
      <c r="Q960" s="24"/>
      <c r="R960" s="24"/>
      <c r="S960" s="24"/>
    </row>
    <row r="961" spans="13:19" x14ac:dyDescent="0.2">
      <c r="M961" s="24"/>
      <c r="N961" s="24"/>
      <c r="O961" s="24"/>
      <c r="P961" s="24"/>
      <c r="Q961" s="24"/>
      <c r="R961" s="24"/>
      <c r="S961" s="24"/>
    </row>
    <row r="962" spans="13:19" x14ac:dyDescent="0.2">
      <c r="M962" s="24"/>
      <c r="N962" s="24"/>
      <c r="O962" s="24"/>
      <c r="P962" s="24"/>
      <c r="Q962" s="24"/>
      <c r="R962" s="24"/>
      <c r="S962" s="24"/>
    </row>
    <row r="963" spans="13:19" x14ac:dyDescent="0.2">
      <c r="M963" s="24"/>
      <c r="N963" s="24"/>
      <c r="O963" s="24"/>
      <c r="P963" s="24"/>
      <c r="Q963" s="24"/>
      <c r="R963" s="24"/>
      <c r="S963" s="24"/>
    </row>
    <row r="964" spans="13:19" x14ac:dyDescent="0.2">
      <c r="M964" s="24"/>
      <c r="N964" s="24"/>
      <c r="O964" s="24"/>
      <c r="P964" s="24"/>
      <c r="Q964" s="24"/>
      <c r="R964" s="24"/>
      <c r="S964" s="24"/>
    </row>
    <row r="965" spans="13:19" x14ac:dyDescent="0.2">
      <c r="M965" s="24"/>
      <c r="N965" s="24"/>
      <c r="O965" s="24"/>
      <c r="P965" s="24"/>
      <c r="Q965" s="24"/>
      <c r="R965" s="24"/>
      <c r="S965" s="24"/>
    </row>
    <row r="966" spans="13:19" x14ac:dyDescent="0.2">
      <c r="M966" s="24"/>
      <c r="N966" s="24"/>
      <c r="O966" s="24"/>
      <c r="P966" s="24"/>
      <c r="Q966" s="24"/>
      <c r="R966" s="24"/>
      <c r="S966" s="24"/>
    </row>
    <row r="967" spans="13:19" x14ac:dyDescent="0.2">
      <c r="M967" s="24"/>
      <c r="N967" s="24"/>
      <c r="O967" s="24"/>
      <c r="P967" s="24"/>
      <c r="Q967" s="24"/>
      <c r="R967" s="24"/>
      <c r="S967" s="24"/>
    </row>
    <row r="968" spans="13:19" x14ac:dyDescent="0.2">
      <c r="M968" s="24"/>
      <c r="N968" s="24"/>
      <c r="O968" s="24"/>
      <c r="P968" s="24"/>
      <c r="Q968" s="24"/>
      <c r="R968" s="24"/>
      <c r="S968" s="24"/>
    </row>
    <row r="969" spans="13:19" x14ac:dyDescent="0.2">
      <c r="M969" s="24"/>
      <c r="N969" s="24"/>
      <c r="O969" s="24"/>
      <c r="P969" s="24"/>
      <c r="Q969" s="24"/>
      <c r="R969" s="24"/>
      <c r="S969" s="24"/>
    </row>
    <row r="970" spans="13:19" x14ac:dyDescent="0.2">
      <c r="M970" s="24"/>
      <c r="N970" s="24"/>
      <c r="O970" s="24"/>
      <c r="P970" s="24"/>
      <c r="Q970" s="24"/>
      <c r="R970" s="24"/>
      <c r="S970" s="24"/>
    </row>
    <row r="971" spans="13:19" x14ac:dyDescent="0.2">
      <c r="M971" s="24"/>
      <c r="N971" s="24"/>
      <c r="O971" s="24"/>
      <c r="P971" s="24"/>
      <c r="Q971" s="24"/>
      <c r="R971" s="24"/>
      <c r="S971" s="24"/>
    </row>
    <row r="972" spans="13:19" x14ac:dyDescent="0.2">
      <c r="M972" s="24"/>
      <c r="N972" s="24"/>
      <c r="O972" s="24"/>
      <c r="P972" s="24"/>
      <c r="Q972" s="24"/>
      <c r="R972" s="24"/>
      <c r="S972" s="24"/>
    </row>
    <row r="973" spans="13:19" x14ac:dyDescent="0.2">
      <c r="M973" s="24"/>
      <c r="N973" s="24"/>
      <c r="O973" s="24"/>
      <c r="P973" s="24"/>
      <c r="Q973" s="24"/>
      <c r="R973" s="24"/>
      <c r="S973" s="24"/>
    </row>
    <row r="974" spans="13:19" x14ac:dyDescent="0.2">
      <c r="M974" s="24"/>
      <c r="N974" s="24"/>
      <c r="O974" s="24"/>
      <c r="P974" s="24"/>
      <c r="Q974" s="24"/>
      <c r="R974" s="24"/>
      <c r="S974" s="24"/>
    </row>
    <row r="975" spans="13:19" x14ac:dyDescent="0.2">
      <c r="M975" s="24"/>
      <c r="N975" s="24"/>
      <c r="O975" s="24"/>
      <c r="P975" s="24"/>
      <c r="Q975" s="24"/>
      <c r="R975" s="24"/>
      <c r="S975" s="24"/>
    </row>
    <row r="976" spans="13:19" x14ac:dyDescent="0.2">
      <c r="M976" s="24"/>
      <c r="N976" s="24"/>
      <c r="O976" s="24"/>
      <c r="P976" s="24"/>
      <c r="Q976" s="24"/>
      <c r="R976" s="24"/>
      <c r="S976" s="24"/>
    </row>
    <row r="977" spans="13:19" x14ac:dyDescent="0.2">
      <c r="M977" s="24"/>
      <c r="N977" s="24"/>
      <c r="O977" s="24"/>
      <c r="P977" s="24"/>
      <c r="Q977" s="24"/>
      <c r="R977" s="24"/>
      <c r="S977" s="24"/>
    </row>
    <row r="978" spans="13:19" x14ac:dyDescent="0.2">
      <c r="M978" s="24"/>
      <c r="N978" s="24"/>
      <c r="O978" s="24"/>
      <c r="P978" s="24"/>
      <c r="Q978" s="24"/>
      <c r="R978" s="24"/>
      <c r="S978" s="24"/>
    </row>
    <row r="979" spans="13:19" x14ac:dyDescent="0.2">
      <c r="M979" s="24"/>
      <c r="N979" s="24"/>
      <c r="O979" s="24"/>
      <c r="P979" s="24"/>
      <c r="Q979" s="24"/>
      <c r="R979" s="24"/>
      <c r="S979" s="24"/>
    </row>
    <row r="980" spans="13:19" x14ac:dyDescent="0.2">
      <c r="M980" s="24"/>
      <c r="N980" s="24"/>
      <c r="O980" s="24"/>
      <c r="P980" s="24"/>
      <c r="Q980" s="24"/>
      <c r="R980" s="24"/>
      <c r="S980" s="24"/>
    </row>
    <row r="981" spans="13:19" x14ac:dyDescent="0.2">
      <c r="M981" s="24"/>
      <c r="N981" s="24"/>
      <c r="O981" s="24"/>
      <c r="P981" s="24"/>
      <c r="Q981" s="24"/>
      <c r="R981" s="24"/>
      <c r="S981" s="24"/>
    </row>
    <row r="982" spans="13:19" x14ac:dyDescent="0.2">
      <c r="M982" s="24"/>
      <c r="N982" s="24"/>
      <c r="O982" s="24"/>
      <c r="P982" s="24"/>
      <c r="Q982" s="24"/>
      <c r="R982" s="24"/>
      <c r="S982" s="24"/>
    </row>
    <row r="983" spans="13:19" x14ac:dyDescent="0.2">
      <c r="M983" s="24"/>
      <c r="N983" s="24"/>
      <c r="O983" s="24"/>
      <c r="P983" s="24"/>
      <c r="Q983" s="24"/>
      <c r="R983" s="24"/>
      <c r="S983" s="24"/>
    </row>
    <row r="984" spans="13:19" x14ac:dyDescent="0.2">
      <c r="M984" s="24"/>
      <c r="N984" s="24"/>
      <c r="O984" s="24"/>
      <c r="P984" s="24"/>
      <c r="Q984" s="24"/>
      <c r="R984" s="24"/>
      <c r="S984" s="24"/>
    </row>
    <row r="985" spans="13:19" x14ac:dyDescent="0.2">
      <c r="M985" s="24"/>
      <c r="N985" s="24"/>
      <c r="O985" s="24"/>
      <c r="P985" s="24"/>
      <c r="Q985" s="24"/>
      <c r="R985" s="24"/>
      <c r="S985" s="24"/>
    </row>
    <row r="986" spans="13:19" x14ac:dyDescent="0.2">
      <c r="M986" s="24"/>
      <c r="N986" s="24"/>
      <c r="O986" s="24"/>
      <c r="P986" s="24"/>
      <c r="Q986" s="24"/>
      <c r="R986" s="24"/>
      <c r="S986" s="24"/>
    </row>
    <row r="987" spans="13:19" x14ac:dyDescent="0.2">
      <c r="M987" s="24"/>
      <c r="N987" s="24"/>
      <c r="O987" s="24"/>
      <c r="P987" s="24"/>
      <c r="Q987" s="24"/>
      <c r="R987" s="24"/>
      <c r="S987" s="24"/>
    </row>
    <row r="988" spans="13:19" x14ac:dyDescent="0.2">
      <c r="M988" s="24"/>
      <c r="N988" s="24"/>
      <c r="O988" s="24"/>
      <c r="P988" s="24"/>
      <c r="Q988" s="24"/>
      <c r="R988" s="24"/>
      <c r="S988" s="24"/>
    </row>
    <row r="989" spans="13:19" x14ac:dyDescent="0.2">
      <c r="M989" s="24"/>
      <c r="N989" s="24"/>
      <c r="O989" s="24"/>
      <c r="P989" s="24"/>
      <c r="Q989" s="24"/>
      <c r="R989" s="24"/>
      <c r="S989" s="24"/>
    </row>
    <row r="990" spans="13:19" x14ac:dyDescent="0.2">
      <c r="M990" s="24"/>
      <c r="N990" s="24"/>
      <c r="O990" s="24"/>
      <c r="P990" s="24"/>
      <c r="Q990" s="24"/>
      <c r="R990" s="24"/>
      <c r="S990" s="24"/>
    </row>
    <row r="991" spans="13:19" x14ac:dyDescent="0.2">
      <c r="M991" s="24"/>
      <c r="N991" s="24"/>
      <c r="O991" s="24"/>
      <c r="P991" s="24"/>
      <c r="Q991" s="24"/>
      <c r="R991" s="24"/>
      <c r="S991" s="24"/>
    </row>
    <row r="992" spans="13:19" x14ac:dyDescent="0.2">
      <c r="M992" s="24"/>
      <c r="N992" s="24"/>
      <c r="O992" s="24"/>
      <c r="P992" s="24"/>
      <c r="Q992" s="24"/>
      <c r="R992" s="24"/>
      <c r="S992" s="24"/>
    </row>
    <row r="993" spans="13:19" x14ac:dyDescent="0.2">
      <c r="M993" s="24"/>
      <c r="N993" s="24"/>
      <c r="O993" s="24"/>
      <c r="P993" s="24"/>
      <c r="Q993" s="24"/>
      <c r="R993" s="24"/>
      <c r="S993" s="24"/>
    </row>
    <row r="994" spans="13:19" x14ac:dyDescent="0.2">
      <c r="M994" s="24"/>
      <c r="N994" s="24"/>
      <c r="O994" s="24"/>
      <c r="P994" s="24"/>
      <c r="Q994" s="24"/>
      <c r="R994" s="24"/>
      <c r="S994" s="24"/>
    </row>
    <row r="995" spans="13:19" x14ac:dyDescent="0.2">
      <c r="M995" s="24"/>
      <c r="N995" s="24"/>
      <c r="O995" s="24"/>
      <c r="P995" s="24"/>
      <c r="Q995" s="24"/>
      <c r="R995" s="24"/>
      <c r="S995" s="24"/>
    </row>
    <row r="996" spans="13:19" x14ac:dyDescent="0.2">
      <c r="M996" s="24"/>
      <c r="N996" s="24"/>
      <c r="O996" s="24"/>
      <c r="P996" s="24"/>
      <c r="Q996" s="24"/>
      <c r="R996" s="24"/>
      <c r="S996" s="24"/>
    </row>
    <row r="997" spans="13:19" x14ac:dyDescent="0.2">
      <c r="M997" s="24"/>
      <c r="N997" s="24"/>
      <c r="O997" s="24"/>
      <c r="P997" s="24"/>
      <c r="Q997" s="24"/>
      <c r="R997" s="24"/>
      <c r="S997" s="24"/>
    </row>
    <row r="998" spans="13:19" x14ac:dyDescent="0.2">
      <c r="M998" s="24"/>
      <c r="N998" s="24"/>
      <c r="O998" s="24"/>
      <c r="P998" s="24"/>
      <c r="Q998" s="24"/>
      <c r="R998" s="24"/>
      <c r="S998" s="24"/>
    </row>
    <row r="999" spans="13:19" x14ac:dyDescent="0.2">
      <c r="M999" s="24"/>
      <c r="N999" s="24"/>
      <c r="O999" s="24"/>
      <c r="P999" s="24"/>
      <c r="Q999" s="24"/>
      <c r="R999" s="24"/>
      <c r="S999" s="24"/>
    </row>
    <row r="1000" spans="13:19" x14ac:dyDescent="0.2">
      <c r="M1000" s="24"/>
      <c r="N1000" s="24"/>
      <c r="O1000" s="24"/>
      <c r="P1000" s="24"/>
      <c r="Q1000" s="24"/>
      <c r="R1000" s="24"/>
      <c r="S1000" s="24"/>
    </row>
    <row r="1001" spans="13:19" x14ac:dyDescent="0.2">
      <c r="M1001" s="24"/>
      <c r="N1001" s="24"/>
      <c r="O1001" s="24"/>
      <c r="P1001" s="24"/>
      <c r="Q1001" s="24"/>
      <c r="R1001" s="24"/>
      <c r="S1001" s="24"/>
    </row>
    <row r="1002" spans="13:19" x14ac:dyDescent="0.2">
      <c r="M1002" s="24"/>
      <c r="N1002" s="24"/>
      <c r="O1002" s="24"/>
      <c r="P1002" s="24"/>
      <c r="Q1002" s="24"/>
      <c r="R1002" s="24"/>
      <c r="S1002" s="24"/>
    </row>
    <row r="1003" spans="13:19" x14ac:dyDescent="0.2">
      <c r="M1003" s="24"/>
      <c r="N1003" s="24"/>
      <c r="O1003" s="24"/>
      <c r="P1003" s="24"/>
      <c r="Q1003" s="24"/>
      <c r="R1003" s="24"/>
      <c r="S1003" s="24"/>
    </row>
    <row r="1004" spans="13:19" x14ac:dyDescent="0.2">
      <c r="M1004" s="24"/>
      <c r="N1004" s="24"/>
      <c r="O1004" s="24"/>
      <c r="P1004" s="24"/>
      <c r="Q1004" s="24"/>
      <c r="R1004" s="24"/>
      <c r="S1004" s="24"/>
    </row>
    <row r="1005" spans="13:19" x14ac:dyDescent="0.2">
      <c r="M1005" s="24"/>
      <c r="N1005" s="24"/>
      <c r="O1005" s="24"/>
      <c r="P1005" s="24"/>
      <c r="Q1005" s="24"/>
      <c r="R1005" s="24"/>
      <c r="S1005" s="24"/>
    </row>
    <row r="1006" spans="13:19" x14ac:dyDescent="0.2">
      <c r="M1006" s="24"/>
      <c r="N1006" s="24"/>
      <c r="O1006" s="24"/>
      <c r="P1006" s="24"/>
      <c r="Q1006" s="24"/>
      <c r="R1006" s="24"/>
      <c r="S1006" s="24"/>
    </row>
    <row r="1007" spans="13:19" x14ac:dyDescent="0.2">
      <c r="M1007" s="24"/>
      <c r="N1007" s="24"/>
      <c r="O1007" s="24"/>
      <c r="P1007" s="24"/>
      <c r="Q1007" s="24"/>
      <c r="R1007" s="24"/>
      <c r="S1007" s="24"/>
    </row>
    <row r="1008" spans="13:19" x14ac:dyDescent="0.2">
      <c r="M1008" s="24"/>
      <c r="N1008" s="24"/>
      <c r="O1008" s="24"/>
      <c r="P1008" s="24"/>
      <c r="Q1008" s="24"/>
      <c r="R1008" s="24"/>
      <c r="S1008" s="24"/>
    </row>
    <row r="1009" spans="13:19" x14ac:dyDescent="0.2">
      <c r="M1009" s="24"/>
      <c r="N1009" s="24"/>
      <c r="O1009" s="24"/>
      <c r="P1009" s="24"/>
      <c r="Q1009" s="24"/>
      <c r="R1009" s="24"/>
      <c r="S1009" s="24"/>
    </row>
    <row r="1010" spans="13:19" x14ac:dyDescent="0.2">
      <c r="M1010" s="24"/>
      <c r="N1010" s="24"/>
      <c r="O1010" s="24"/>
      <c r="P1010" s="24"/>
      <c r="Q1010" s="24"/>
      <c r="R1010" s="24"/>
      <c r="S1010" s="24"/>
    </row>
    <row r="1011" spans="13:19" x14ac:dyDescent="0.2">
      <c r="M1011" s="24"/>
      <c r="N1011" s="24"/>
      <c r="O1011" s="24"/>
      <c r="P1011" s="24"/>
      <c r="Q1011" s="24"/>
      <c r="R1011" s="24"/>
      <c r="S1011" s="24"/>
    </row>
    <row r="1012" spans="13:19" x14ac:dyDescent="0.2">
      <c r="M1012" s="24"/>
      <c r="N1012" s="24"/>
      <c r="O1012" s="24"/>
      <c r="P1012" s="24"/>
      <c r="Q1012" s="24"/>
      <c r="R1012" s="24"/>
      <c r="S1012" s="24"/>
    </row>
    <row r="1013" spans="13:19" x14ac:dyDescent="0.2">
      <c r="M1013" s="24"/>
      <c r="N1013" s="24"/>
      <c r="O1013" s="24"/>
      <c r="P1013" s="24"/>
      <c r="Q1013" s="24"/>
      <c r="R1013" s="24"/>
      <c r="S1013" s="24"/>
    </row>
    <row r="1014" spans="13:19" x14ac:dyDescent="0.2">
      <c r="M1014" s="24"/>
      <c r="N1014" s="24"/>
      <c r="O1014" s="24"/>
      <c r="P1014" s="24"/>
      <c r="Q1014" s="24"/>
      <c r="R1014" s="24"/>
      <c r="S1014" s="24"/>
    </row>
    <row r="1015" spans="13:19" x14ac:dyDescent="0.2">
      <c r="M1015" s="24"/>
      <c r="N1015" s="24"/>
      <c r="O1015" s="24"/>
      <c r="P1015" s="24"/>
      <c r="Q1015" s="24"/>
      <c r="R1015" s="24"/>
      <c r="S1015" s="24"/>
    </row>
    <row r="1016" spans="13:19" x14ac:dyDescent="0.2">
      <c r="M1016" s="24"/>
      <c r="N1016" s="24"/>
      <c r="O1016" s="24"/>
      <c r="P1016" s="24"/>
      <c r="Q1016" s="24"/>
      <c r="R1016" s="24"/>
      <c r="S1016" s="24"/>
    </row>
    <row r="1017" spans="13:19" x14ac:dyDescent="0.2">
      <c r="M1017" s="24"/>
      <c r="N1017" s="24"/>
      <c r="O1017" s="24"/>
      <c r="P1017" s="24"/>
      <c r="Q1017" s="24"/>
      <c r="R1017" s="24"/>
      <c r="S1017" s="24"/>
    </row>
    <row r="1018" spans="13:19" x14ac:dyDescent="0.2">
      <c r="M1018" s="24"/>
      <c r="N1018" s="24"/>
      <c r="O1018" s="24"/>
      <c r="P1018" s="24"/>
      <c r="Q1018" s="24"/>
      <c r="R1018" s="24"/>
      <c r="S1018" s="24"/>
    </row>
    <row r="1019" spans="13:19" x14ac:dyDescent="0.2">
      <c r="M1019" s="24"/>
      <c r="N1019" s="24"/>
      <c r="O1019" s="24"/>
      <c r="P1019" s="24"/>
      <c r="Q1019" s="24"/>
      <c r="R1019" s="24"/>
      <c r="S1019" s="24"/>
    </row>
    <row r="1020" spans="13:19" x14ac:dyDescent="0.2">
      <c r="M1020" s="24"/>
      <c r="N1020" s="24"/>
      <c r="O1020" s="24"/>
      <c r="P1020" s="24"/>
      <c r="Q1020" s="24"/>
      <c r="R1020" s="24"/>
      <c r="S1020" s="24"/>
    </row>
    <row r="1021" spans="13:19" x14ac:dyDescent="0.2">
      <c r="M1021" s="24"/>
      <c r="N1021" s="24"/>
      <c r="O1021" s="24"/>
      <c r="P1021" s="24"/>
      <c r="Q1021" s="24"/>
      <c r="R1021" s="24"/>
      <c r="S1021" s="24"/>
    </row>
    <row r="1022" spans="13:19" x14ac:dyDescent="0.2">
      <c r="M1022" s="24"/>
      <c r="N1022" s="24"/>
      <c r="O1022" s="24"/>
      <c r="P1022" s="24"/>
      <c r="Q1022" s="24"/>
      <c r="R1022" s="24"/>
      <c r="S1022" s="24"/>
    </row>
    <row r="1023" spans="13:19" x14ac:dyDescent="0.2">
      <c r="M1023" s="24"/>
      <c r="N1023" s="24"/>
      <c r="O1023" s="24"/>
      <c r="P1023" s="24"/>
      <c r="Q1023" s="24"/>
      <c r="R1023" s="24"/>
      <c r="S1023" s="24"/>
    </row>
    <row r="1024" spans="13:19" x14ac:dyDescent="0.2">
      <c r="M1024" s="24"/>
      <c r="N1024" s="24"/>
      <c r="O1024" s="24"/>
      <c r="P1024" s="24"/>
      <c r="Q1024" s="24"/>
      <c r="R1024" s="24"/>
      <c r="S1024" s="24"/>
    </row>
    <row r="1025" spans="13:19" x14ac:dyDescent="0.2">
      <c r="M1025" s="24"/>
      <c r="N1025" s="24"/>
      <c r="O1025" s="24"/>
      <c r="P1025" s="24"/>
      <c r="Q1025" s="24"/>
      <c r="R1025" s="24"/>
      <c r="S1025" s="24"/>
    </row>
    <row r="1026" spans="13:19" x14ac:dyDescent="0.2">
      <c r="M1026" s="24"/>
      <c r="N1026" s="24"/>
      <c r="O1026" s="24"/>
      <c r="P1026" s="24"/>
      <c r="Q1026" s="24"/>
      <c r="R1026" s="24"/>
      <c r="S1026" s="24"/>
    </row>
    <row r="1027" spans="13:19" x14ac:dyDescent="0.2">
      <c r="M1027" s="24"/>
      <c r="N1027" s="24"/>
      <c r="O1027" s="24"/>
      <c r="P1027" s="24"/>
      <c r="Q1027" s="24"/>
      <c r="R1027" s="24"/>
      <c r="S1027" s="24"/>
    </row>
    <row r="1028" spans="13:19" x14ac:dyDescent="0.2">
      <c r="M1028" s="24"/>
      <c r="N1028" s="24"/>
      <c r="O1028" s="24"/>
      <c r="P1028" s="24"/>
      <c r="Q1028" s="24"/>
      <c r="R1028" s="24"/>
      <c r="S1028" s="24"/>
    </row>
    <row r="1029" spans="13:19" x14ac:dyDescent="0.2">
      <c r="M1029" s="24"/>
      <c r="N1029" s="24"/>
      <c r="O1029" s="24"/>
      <c r="P1029" s="24"/>
      <c r="Q1029" s="24"/>
      <c r="R1029" s="24"/>
      <c r="S1029" s="24"/>
    </row>
    <row r="1030" spans="13:19" x14ac:dyDescent="0.2">
      <c r="M1030" s="24"/>
      <c r="N1030" s="24"/>
      <c r="O1030" s="24"/>
      <c r="P1030" s="24"/>
      <c r="Q1030" s="24"/>
      <c r="R1030" s="24"/>
      <c r="S1030" s="24"/>
    </row>
    <row r="1031" spans="13:19" x14ac:dyDescent="0.2">
      <c r="M1031" s="24"/>
      <c r="N1031" s="24"/>
      <c r="O1031" s="24"/>
      <c r="P1031" s="24"/>
      <c r="Q1031" s="24"/>
      <c r="R1031" s="24"/>
      <c r="S1031" s="24"/>
    </row>
    <row r="1032" spans="13:19" x14ac:dyDescent="0.2">
      <c r="M1032" s="24"/>
      <c r="N1032" s="24"/>
      <c r="O1032" s="24"/>
      <c r="P1032" s="24"/>
      <c r="Q1032" s="24"/>
      <c r="R1032" s="24"/>
      <c r="S1032" s="24"/>
    </row>
    <row r="1033" spans="13:19" x14ac:dyDescent="0.2">
      <c r="M1033" s="24"/>
      <c r="N1033" s="24"/>
      <c r="O1033" s="24"/>
      <c r="P1033" s="24"/>
      <c r="Q1033" s="24"/>
      <c r="R1033" s="24"/>
      <c r="S1033" s="24"/>
    </row>
    <row r="1034" spans="13:19" x14ac:dyDescent="0.2">
      <c r="M1034" s="24"/>
      <c r="N1034" s="24"/>
      <c r="O1034" s="24"/>
      <c r="P1034" s="24"/>
      <c r="Q1034" s="24"/>
      <c r="R1034" s="24"/>
      <c r="S1034" s="24"/>
    </row>
    <row r="1035" spans="13:19" x14ac:dyDescent="0.2">
      <c r="M1035" s="24"/>
      <c r="N1035" s="24"/>
      <c r="O1035" s="24"/>
      <c r="P1035" s="24"/>
      <c r="Q1035" s="24"/>
      <c r="R1035" s="24"/>
      <c r="S1035" s="24"/>
    </row>
    <row r="1036" spans="13:19" x14ac:dyDescent="0.2">
      <c r="M1036" s="24"/>
      <c r="N1036" s="24"/>
      <c r="O1036" s="24"/>
      <c r="P1036" s="24"/>
      <c r="Q1036" s="24"/>
      <c r="R1036" s="24"/>
      <c r="S1036" s="24"/>
    </row>
    <row r="1037" spans="13:19" x14ac:dyDescent="0.2">
      <c r="M1037" s="24"/>
      <c r="N1037" s="24"/>
      <c r="O1037" s="24"/>
      <c r="P1037" s="24"/>
      <c r="Q1037" s="24"/>
      <c r="R1037" s="24"/>
      <c r="S1037" s="24"/>
    </row>
    <row r="1038" spans="13:19" x14ac:dyDescent="0.2">
      <c r="M1038" s="24"/>
      <c r="N1038" s="24"/>
      <c r="O1038" s="24"/>
      <c r="P1038" s="24"/>
      <c r="Q1038" s="24"/>
      <c r="R1038" s="24"/>
      <c r="S1038" s="24"/>
    </row>
    <row r="1039" spans="13:19" x14ac:dyDescent="0.2">
      <c r="M1039" s="24"/>
      <c r="N1039" s="24"/>
      <c r="O1039" s="24"/>
      <c r="P1039" s="24"/>
      <c r="Q1039" s="24"/>
      <c r="R1039" s="24"/>
      <c r="S1039" s="24"/>
    </row>
    <row r="1040" spans="13:19" x14ac:dyDescent="0.2">
      <c r="M1040" s="24"/>
      <c r="N1040" s="24"/>
      <c r="O1040" s="24"/>
      <c r="P1040" s="24"/>
      <c r="Q1040" s="24"/>
      <c r="R1040" s="24"/>
      <c r="S1040" s="24"/>
    </row>
    <row r="1041" spans="13:19" x14ac:dyDescent="0.2">
      <c r="M1041" s="24"/>
      <c r="N1041" s="24"/>
      <c r="O1041" s="24"/>
      <c r="P1041" s="24"/>
      <c r="Q1041" s="24"/>
      <c r="R1041" s="24"/>
      <c r="S1041" s="24"/>
    </row>
    <row r="1042" spans="13:19" x14ac:dyDescent="0.2">
      <c r="M1042" s="24"/>
      <c r="N1042" s="24"/>
      <c r="O1042" s="24"/>
      <c r="P1042" s="24"/>
      <c r="Q1042" s="24"/>
      <c r="R1042" s="24"/>
      <c r="S1042" s="24"/>
    </row>
    <row r="1043" spans="13:19" x14ac:dyDescent="0.2">
      <c r="M1043" s="24"/>
      <c r="N1043" s="24"/>
      <c r="O1043" s="24"/>
      <c r="P1043" s="24"/>
      <c r="Q1043" s="24"/>
      <c r="R1043" s="24"/>
      <c r="S1043" s="24"/>
    </row>
    <row r="1044" spans="13:19" x14ac:dyDescent="0.2">
      <c r="M1044" s="24"/>
      <c r="N1044" s="24"/>
      <c r="O1044" s="24"/>
      <c r="P1044" s="24"/>
      <c r="Q1044" s="24"/>
      <c r="R1044" s="24"/>
      <c r="S1044" s="24"/>
    </row>
    <row r="1045" spans="13:19" x14ac:dyDescent="0.2">
      <c r="M1045" s="24"/>
      <c r="N1045" s="24"/>
      <c r="O1045" s="24"/>
      <c r="P1045" s="24"/>
      <c r="Q1045" s="24"/>
      <c r="R1045" s="24"/>
      <c r="S1045" s="24"/>
    </row>
    <row r="1046" spans="13:19" x14ac:dyDescent="0.2">
      <c r="M1046" s="24"/>
      <c r="N1046" s="24"/>
      <c r="O1046" s="24"/>
      <c r="P1046" s="24"/>
      <c r="Q1046" s="24"/>
      <c r="R1046" s="24"/>
      <c r="S1046" s="24"/>
    </row>
    <row r="1047" spans="13:19" x14ac:dyDescent="0.2">
      <c r="M1047" s="24"/>
      <c r="N1047" s="24"/>
      <c r="O1047" s="24"/>
      <c r="P1047" s="24"/>
      <c r="Q1047" s="24"/>
      <c r="R1047" s="24"/>
      <c r="S1047" s="24"/>
    </row>
    <row r="1048" spans="13:19" x14ac:dyDescent="0.2">
      <c r="M1048" s="24"/>
      <c r="N1048" s="24"/>
      <c r="O1048" s="24"/>
      <c r="P1048" s="24"/>
      <c r="Q1048" s="24"/>
      <c r="R1048" s="24"/>
      <c r="S1048" s="24"/>
    </row>
    <row r="1049" spans="13:19" x14ac:dyDescent="0.2">
      <c r="M1049" s="24"/>
      <c r="N1049" s="24"/>
      <c r="O1049" s="24"/>
      <c r="P1049" s="24"/>
      <c r="Q1049" s="24"/>
      <c r="R1049" s="24"/>
      <c r="S1049" s="24"/>
    </row>
    <row r="1050" spans="13:19" x14ac:dyDescent="0.2">
      <c r="M1050" s="24"/>
      <c r="N1050" s="24"/>
      <c r="O1050" s="24"/>
      <c r="P1050" s="24"/>
      <c r="Q1050" s="24"/>
      <c r="R1050" s="24"/>
      <c r="S1050" s="24"/>
    </row>
    <row r="1051" spans="13:19" x14ac:dyDescent="0.2">
      <c r="M1051" s="24"/>
      <c r="N1051" s="24"/>
      <c r="O1051" s="24"/>
      <c r="P1051" s="24"/>
      <c r="Q1051" s="24"/>
      <c r="R1051" s="24"/>
      <c r="S1051" s="24"/>
    </row>
    <row r="1052" spans="13:19" x14ac:dyDescent="0.2">
      <c r="M1052" s="24"/>
      <c r="N1052" s="24"/>
      <c r="O1052" s="24"/>
      <c r="P1052" s="24"/>
      <c r="Q1052" s="24"/>
      <c r="R1052" s="24"/>
      <c r="S1052" s="24"/>
    </row>
    <row r="1053" spans="13:19" x14ac:dyDescent="0.2">
      <c r="M1053" s="24"/>
      <c r="N1053" s="24"/>
      <c r="O1053" s="24"/>
      <c r="P1053" s="24"/>
      <c r="Q1053" s="24"/>
      <c r="R1053" s="24"/>
      <c r="S1053" s="24"/>
    </row>
    <row r="1054" spans="13:19" x14ac:dyDescent="0.2">
      <c r="M1054" s="24"/>
      <c r="N1054" s="24"/>
      <c r="O1054" s="24"/>
      <c r="P1054" s="24"/>
      <c r="Q1054" s="24"/>
      <c r="R1054" s="24"/>
      <c r="S1054" s="24"/>
    </row>
    <row r="1055" spans="13:19" x14ac:dyDescent="0.2">
      <c r="M1055" s="24"/>
      <c r="N1055" s="24"/>
      <c r="O1055" s="24"/>
      <c r="P1055" s="24"/>
      <c r="Q1055" s="24"/>
      <c r="R1055" s="24"/>
      <c r="S1055" s="24"/>
    </row>
    <row r="1056" spans="13:19" x14ac:dyDescent="0.2">
      <c r="M1056" s="24"/>
      <c r="N1056" s="24"/>
      <c r="O1056" s="24"/>
      <c r="P1056" s="24"/>
      <c r="Q1056" s="24"/>
      <c r="R1056" s="24"/>
      <c r="S1056" s="24"/>
    </row>
    <row r="1057" spans="13:19" x14ac:dyDescent="0.2">
      <c r="M1057" s="24"/>
      <c r="N1057" s="24"/>
      <c r="O1057" s="24"/>
      <c r="P1057" s="24"/>
      <c r="Q1057" s="24"/>
      <c r="R1057" s="24"/>
      <c r="S1057" s="24"/>
    </row>
    <row r="1058" spans="13:19" x14ac:dyDescent="0.2">
      <c r="M1058" s="24"/>
      <c r="N1058" s="24"/>
      <c r="O1058" s="24"/>
      <c r="P1058" s="24"/>
      <c r="Q1058" s="24"/>
      <c r="R1058" s="24"/>
      <c r="S1058" s="24"/>
    </row>
    <row r="1059" spans="13:19" x14ac:dyDescent="0.2">
      <c r="M1059" s="24"/>
      <c r="N1059" s="24"/>
      <c r="O1059" s="24"/>
      <c r="P1059" s="24"/>
      <c r="Q1059" s="24"/>
      <c r="R1059" s="24"/>
      <c r="S1059" s="24"/>
    </row>
    <row r="1060" spans="13:19" x14ac:dyDescent="0.2">
      <c r="M1060" s="24"/>
      <c r="N1060" s="24"/>
      <c r="O1060" s="24"/>
      <c r="P1060" s="24"/>
      <c r="Q1060" s="24"/>
      <c r="R1060" s="24"/>
      <c r="S1060" s="24"/>
    </row>
    <row r="1061" spans="13:19" x14ac:dyDescent="0.2">
      <c r="M1061" s="24"/>
      <c r="N1061" s="24"/>
      <c r="O1061" s="24"/>
      <c r="P1061" s="24"/>
      <c r="Q1061" s="24"/>
      <c r="R1061" s="24"/>
      <c r="S1061" s="24"/>
    </row>
    <row r="1062" spans="13:19" x14ac:dyDescent="0.2">
      <c r="M1062" s="24"/>
      <c r="N1062" s="24"/>
      <c r="O1062" s="24"/>
      <c r="P1062" s="24"/>
      <c r="Q1062" s="24"/>
      <c r="R1062" s="24"/>
      <c r="S1062" s="24"/>
    </row>
    <row r="1063" spans="13:19" x14ac:dyDescent="0.2">
      <c r="M1063" s="24"/>
      <c r="N1063" s="24"/>
      <c r="O1063" s="24"/>
      <c r="P1063" s="24"/>
      <c r="Q1063" s="24"/>
      <c r="R1063" s="24"/>
      <c r="S1063" s="24"/>
    </row>
    <row r="1064" spans="13:19" x14ac:dyDescent="0.2">
      <c r="M1064" s="24"/>
      <c r="N1064" s="24"/>
      <c r="O1064" s="24"/>
      <c r="P1064" s="24"/>
      <c r="Q1064" s="24"/>
      <c r="R1064" s="24"/>
      <c r="S1064" s="24"/>
    </row>
    <row r="1065" spans="13:19" x14ac:dyDescent="0.2">
      <c r="M1065" s="24"/>
      <c r="N1065" s="24"/>
      <c r="O1065" s="24"/>
      <c r="P1065" s="24"/>
      <c r="Q1065" s="24"/>
      <c r="R1065" s="24"/>
      <c r="S1065" s="24"/>
    </row>
    <row r="1066" spans="13:19" x14ac:dyDescent="0.2">
      <c r="M1066" s="24"/>
      <c r="N1066" s="24"/>
      <c r="O1066" s="24"/>
      <c r="P1066" s="24"/>
      <c r="Q1066" s="24"/>
      <c r="R1066" s="24"/>
      <c r="S1066" s="24"/>
    </row>
    <row r="1067" spans="13:19" x14ac:dyDescent="0.2">
      <c r="M1067" s="24"/>
      <c r="N1067" s="24"/>
      <c r="O1067" s="24"/>
      <c r="P1067" s="24"/>
      <c r="Q1067" s="24"/>
      <c r="R1067" s="24"/>
      <c r="S1067" s="24"/>
    </row>
    <row r="1068" spans="13:19" x14ac:dyDescent="0.2">
      <c r="M1068" s="24"/>
      <c r="N1068" s="24"/>
      <c r="O1068" s="24"/>
      <c r="P1068" s="24"/>
      <c r="Q1068" s="24"/>
      <c r="R1068" s="24"/>
      <c r="S1068" s="24"/>
    </row>
    <row r="1069" spans="13:19" x14ac:dyDescent="0.2">
      <c r="M1069" s="24"/>
      <c r="N1069" s="24"/>
      <c r="O1069" s="24"/>
      <c r="P1069" s="24"/>
      <c r="Q1069" s="24"/>
      <c r="R1069" s="24"/>
      <c r="S1069" s="24"/>
    </row>
    <row r="1070" spans="13:19" x14ac:dyDescent="0.2">
      <c r="M1070" s="24"/>
      <c r="N1070" s="24"/>
      <c r="O1070" s="24"/>
      <c r="P1070" s="24"/>
      <c r="Q1070" s="24"/>
      <c r="R1070" s="24"/>
      <c r="S1070" s="24"/>
    </row>
    <row r="1071" spans="13:19" x14ac:dyDescent="0.2">
      <c r="M1071" s="24"/>
      <c r="N1071" s="24"/>
      <c r="O1071" s="24"/>
      <c r="P1071" s="24"/>
      <c r="Q1071" s="24"/>
      <c r="R1071" s="24"/>
      <c r="S1071" s="24"/>
    </row>
    <row r="1072" spans="13:19" x14ac:dyDescent="0.2">
      <c r="M1072" s="24"/>
      <c r="N1072" s="24"/>
      <c r="O1072" s="24"/>
      <c r="P1072" s="24"/>
      <c r="Q1072" s="24"/>
      <c r="R1072" s="24"/>
      <c r="S1072" s="24"/>
    </row>
    <row r="1073" spans="13:19" x14ac:dyDescent="0.2">
      <c r="M1073" s="24"/>
      <c r="N1073" s="24"/>
      <c r="O1073" s="24"/>
      <c r="P1073" s="24"/>
      <c r="Q1073" s="24"/>
      <c r="R1073" s="24"/>
      <c r="S1073" s="24"/>
    </row>
    <row r="1074" spans="13:19" x14ac:dyDescent="0.2">
      <c r="M1074" s="24"/>
      <c r="N1074" s="24"/>
      <c r="O1074" s="24"/>
      <c r="P1074" s="24"/>
      <c r="Q1074" s="24"/>
      <c r="R1074" s="24"/>
      <c r="S1074" s="24"/>
    </row>
    <row r="1075" spans="13:19" x14ac:dyDescent="0.2">
      <c r="M1075" s="24"/>
      <c r="N1075" s="24"/>
      <c r="O1075" s="24"/>
      <c r="P1075" s="24"/>
      <c r="Q1075" s="24"/>
      <c r="R1075" s="24"/>
      <c r="S1075" s="24"/>
    </row>
    <row r="1076" spans="13:19" x14ac:dyDescent="0.2">
      <c r="M1076" s="24"/>
      <c r="N1076" s="24"/>
      <c r="O1076" s="24"/>
      <c r="P1076" s="24"/>
      <c r="Q1076" s="24"/>
      <c r="R1076" s="24"/>
      <c r="S1076" s="24"/>
    </row>
    <row r="1077" spans="13:19" x14ac:dyDescent="0.2">
      <c r="M1077" s="24"/>
      <c r="N1077" s="24"/>
      <c r="O1077" s="24"/>
      <c r="P1077" s="24"/>
      <c r="Q1077" s="24"/>
      <c r="R1077" s="24"/>
      <c r="S1077" s="24"/>
    </row>
    <row r="1078" spans="13:19" x14ac:dyDescent="0.2">
      <c r="M1078" s="24"/>
      <c r="N1078" s="24"/>
      <c r="O1078" s="24"/>
      <c r="P1078" s="24"/>
      <c r="Q1078" s="24"/>
      <c r="R1078" s="24"/>
      <c r="S1078" s="24"/>
    </row>
    <row r="1079" spans="13:19" x14ac:dyDescent="0.2">
      <c r="M1079" s="24"/>
      <c r="N1079" s="24"/>
      <c r="O1079" s="24"/>
      <c r="P1079" s="24"/>
      <c r="Q1079" s="24"/>
      <c r="R1079" s="24"/>
      <c r="S1079" s="24"/>
    </row>
    <row r="1080" spans="13:19" x14ac:dyDescent="0.2">
      <c r="M1080" s="24"/>
      <c r="N1080" s="24"/>
      <c r="O1080" s="24"/>
      <c r="P1080" s="24"/>
      <c r="Q1080" s="24"/>
      <c r="R1080" s="24"/>
      <c r="S1080" s="24"/>
    </row>
    <row r="1081" spans="13:19" x14ac:dyDescent="0.2">
      <c r="M1081" s="24"/>
      <c r="N1081" s="24"/>
      <c r="O1081" s="24"/>
      <c r="P1081" s="24"/>
      <c r="Q1081" s="24"/>
      <c r="R1081" s="24"/>
      <c r="S1081" s="24"/>
    </row>
    <row r="1082" spans="13:19" x14ac:dyDescent="0.2">
      <c r="M1082" s="24"/>
      <c r="N1082" s="24"/>
      <c r="O1082" s="24"/>
      <c r="P1082" s="24"/>
      <c r="Q1082" s="24"/>
      <c r="R1082" s="24"/>
      <c r="S1082" s="24"/>
    </row>
    <row r="1083" spans="13:19" x14ac:dyDescent="0.2">
      <c r="M1083" s="24"/>
      <c r="N1083" s="24"/>
      <c r="O1083" s="24"/>
      <c r="P1083" s="24"/>
      <c r="Q1083" s="24"/>
      <c r="R1083" s="24"/>
      <c r="S1083" s="24"/>
    </row>
    <row r="1084" spans="13:19" x14ac:dyDescent="0.2">
      <c r="M1084" s="24"/>
      <c r="N1084" s="24"/>
      <c r="O1084" s="24"/>
      <c r="P1084" s="24"/>
      <c r="Q1084" s="24"/>
      <c r="R1084" s="24"/>
      <c r="S1084" s="24"/>
    </row>
    <row r="1085" spans="13:19" x14ac:dyDescent="0.2">
      <c r="M1085" s="24"/>
      <c r="N1085" s="24"/>
      <c r="O1085" s="24"/>
      <c r="P1085" s="24"/>
      <c r="Q1085" s="24"/>
      <c r="R1085" s="24"/>
      <c r="S1085" s="24"/>
    </row>
    <row r="1086" spans="13:19" x14ac:dyDescent="0.2">
      <c r="M1086" s="24"/>
      <c r="N1086" s="24"/>
      <c r="O1086" s="24"/>
      <c r="P1086" s="24"/>
      <c r="Q1086" s="24"/>
      <c r="R1086" s="24"/>
      <c r="S1086" s="24"/>
    </row>
    <row r="1087" spans="13:19" x14ac:dyDescent="0.2">
      <c r="M1087" s="24"/>
      <c r="N1087" s="24"/>
      <c r="O1087" s="24"/>
      <c r="P1087" s="24"/>
      <c r="Q1087" s="24"/>
      <c r="R1087" s="24"/>
      <c r="S1087" s="24"/>
    </row>
    <row r="1088" spans="13:19" x14ac:dyDescent="0.2">
      <c r="M1088" s="24"/>
      <c r="N1088" s="24"/>
      <c r="O1088" s="24"/>
      <c r="P1088" s="24"/>
      <c r="Q1088" s="24"/>
      <c r="R1088" s="24"/>
      <c r="S1088" s="24"/>
    </row>
    <row r="1089" spans="13:19" x14ac:dyDescent="0.2">
      <c r="M1089" s="24"/>
      <c r="N1089" s="24"/>
      <c r="O1089" s="24"/>
      <c r="P1089" s="24"/>
      <c r="Q1089" s="24"/>
      <c r="R1089" s="24"/>
      <c r="S1089" s="24"/>
    </row>
    <row r="1090" spans="13:19" x14ac:dyDescent="0.2">
      <c r="M1090" s="24"/>
      <c r="N1090" s="24"/>
      <c r="O1090" s="24"/>
      <c r="P1090" s="24"/>
      <c r="Q1090" s="24"/>
      <c r="R1090" s="24"/>
      <c r="S1090" s="24"/>
    </row>
    <row r="1091" spans="13:19" x14ac:dyDescent="0.2">
      <c r="M1091" s="24"/>
      <c r="N1091" s="24"/>
      <c r="O1091" s="24"/>
      <c r="P1091" s="24"/>
      <c r="Q1091" s="24"/>
      <c r="R1091" s="24"/>
      <c r="S1091" s="24"/>
    </row>
    <row r="1092" spans="13:19" x14ac:dyDescent="0.2">
      <c r="M1092" s="24"/>
      <c r="N1092" s="24"/>
      <c r="O1092" s="24"/>
      <c r="P1092" s="24"/>
      <c r="Q1092" s="24"/>
      <c r="R1092" s="24"/>
      <c r="S1092" s="24"/>
    </row>
    <row r="1093" spans="13:19" x14ac:dyDescent="0.2">
      <c r="M1093" s="24"/>
      <c r="N1093" s="24"/>
      <c r="O1093" s="24"/>
      <c r="P1093" s="24"/>
      <c r="Q1093" s="24"/>
      <c r="R1093" s="24"/>
      <c r="S1093" s="24"/>
    </row>
    <row r="1094" spans="13:19" x14ac:dyDescent="0.2">
      <c r="M1094" s="24"/>
      <c r="N1094" s="24"/>
      <c r="O1094" s="24"/>
      <c r="P1094" s="24"/>
      <c r="Q1094" s="24"/>
      <c r="R1094" s="24"/>
      <c r="S1094" s="24"/>
    </row>
    <row r="1095" spans="13:19" x14ac:dyDescent="0.2">
      <c r="M1095" s="24"/>
      <c r="N1095" s="24"/>
      <c r="O1095" s="24"/>
      <c r="P1095" s="24"/>
      <c r="Q1095" s="24"/>
      <c r="R1095" s="24"/>
      <c r="S1095" s="24"/>
    </row>
    <row r="1096" spans="13:19" x14ac:dyDescent="0.2">
      <c r="M1096" s="24"/>
      <c r="N1096" s="24"/>
      <c r="O1096" s="24"/>
      <c r="P1096" s="24"/>
      <c r="Q1096" s="24"/>
      <c r="R1096" s="24"/>
      <c r="S1096" s="24"/>
    </row>
    <row r="1097" spans="13:19" x14ac:dyDescent="0.2">
      <c r="M1097" s="24"/>
      <c r="N1097" s="24"/>
      <c r="O1097" s="24"/>
      <c r="P1097" s="24"/>
      <c r="Q1097" s="24"/>
      <c r="R1097" s="24"/>
      <c r="S1097" s="24"/>
    </row>
    <row r="1098" spans="13:19" x14ac:dyDescent="0.2">
      <c r="M1098" s="24"/>
      <c r="N1098" s="24"/>
      <c r="O1098" s="24"/>
      <c r="P1098" s="24"/>
      <c r="Q1098" s="24"/>
      <c r="R1098" s="24"/>
      <c r="S1098" s="24"/>
    </row>
    <row r="1099" spans="13:19" x14ac:dyDescent="0.2">
      <c r="M1099" s="24"/>
      <c r="N1099" s="24"/>
      <c r="O1099" s="24"/>
      <c r="P1099" s="24"/>
      <c r="Q1099" s="24"/>
      <c r="R1099" s="24"/>
      <c r="S1099" s="24"/>
    </row>
    <row r="1100" spans="13:19" x14ac:dyDescent="0.2">
      <c r="M1100" s="24"/>
      <c r="N1100" s="24"/>
      <c r="O1100" s="24"/>
      <c r="P1100" s="24"/>
      <c r="Q1100" s="24"/>
      <c r="R1100" s="24"/>
      <c r="S1100" s="24"/>
    </row>
    <row r="1101" spans="13:19" x14ac:dyDescent="0.2">
      <c r="M1101" s="24"/>
      <c r="N1101" s="24"/>
      <c r="O1101" s="24"/>
      <c r="P1101" s="24"/>
      <c r="Q1101" s="24"/>
      <c r="R1101" s="24"/>
      <c r="S1101" s="24"/>
    </row>
    <row r="1102" spans="13:19" x14ac:dyDescent="0.2">
      <c r="M1102" s="24"/>
      <c r="N1102" s="24"/>
      <c r="O1102" s="24"/>
      <c r="P1102" s="24"/>
      <c r="Q1102" s="24"/>
      <c r="R1102" s="24"/>
      <c r="S1102" s="24"/>
    </row>
    <row r="1103" spans="13:19" x14ac:dyDescent="0.2">
      <c r="M1103" s="24"/>
      <c r="N1103" s="24"/>
      <c r="O1103" s="24"/>
      <c r="P1103" s="24"/>
      <c r="Q1103" s="24"/>
      <c r="R1103" s="24"/>
      <c r="S1103" s="24"/>
    </row>
    <row r="1104" spans="13:19" x14ac:dyDescent="0.2">
      <c r="M1104" s="24"/>
      <c r="N1104" s="24"/>
      <c r="O1104" s="24"/>
      <c r="P1104" s="24"/>
      <c r="Q1104" s="24"/>
      <c r="R1104" s="24"/>
      <c r="S1104" s="24"/>
    </row>
    <row r="1105" spans="13:19" x14ac:dyDescent="0.2">
      <c r="M1105" s="24"/>
      <c r="N1105" s="24"/>
      <c r="O1105" s="24"/>
      <c r="P1105" s="24"/>
      <c r="Q1105" s="24"/>
      <c r="R1105" s="24"/>
      <c r="S1105" s="24"/>
    </row>
    <row r="1106" spans="13:19" x14ac:dyDescent="0.2">
      <c r="M1106" s="24"/>
      <c r="N1106" s="24"/>
      <c r="O1106" s="24"/>
      <c r="P1106" s="24"/>
      <c r="Q1106" s="24"/>
      <c r="R1106" s="24"/>
      <c r="S1106" s="24"/>
    </row>
    <row r="1107" spans="13:19" x14ac:dyDescent="0.2">
      <c r="M1107" s="24"/>
      <c r="N1107" s="24"/>
      <c r="O1107" s="24"/>
      <c r="P1107" s="24"/>
      <c r="Q1107" s="24"/>
      <c r="R1107" s="24"/>
      <c r="S1107" s="24"/>
    </row>
    <row r="1108" spans="13:19" x14ac:dyDescent="0.2">
      <c r="M1108" s="24"/>
      <c r="N1108" s="24"/>
      <c r="O1108" s="24"/>
      <c r="P1108" s="24"/>
      <c r="Q1108" s="24"/>
      <c r="R1108" s="24"/>
      <c r="S1108" s="24"/>
    </row>
    <row r="1109" spans="13:19" x14ac:dyDescent="0.2">
      <c r="M1109" s="24"/>
      <c r="N1109" s="24"/>
      <c r="O1109" s="24"/>
      <c r="P1109" s="24"/>
      <c r="Q1109" s="24"/>
      <c r="R1109" s="24"/>
      <c r="S1109" s="24"/>
    </row>
    <row r="1110" spans="13:19" x14ac:dyDescent="0.2">
      <c r="M1110" s="24"/>
      <c r="N1110" s="24"/>
      <c r="O1110" s="24"/>
      <c r="P1110" s="24"/>
      <c r="Q1110" s="24"/>
      <c r="R1110" s="24"/>
      <c r="S1110" s="24"/>
    </row>
    <row r="1111" spans="13:19" x14ac:dyDescent="0.2">
      <c r="M1111" s="24"/>
      <c r="N1111" s="24"/>
      <c r="O1111" s="24"/>
      <c r="P1111" s="24"/>
      <c r="Q1111" s="24"/>
      <c r="R1111" s="24"/>
      <c r="S1111" s="24"/>
    </row>
    <row r="1112" spans="13:19" x14ac:dyDescent="0.2">
      <c r="M1112" s="24"/>
      <c r="N1112" s="24"/>
      <c r="O1112" s="24"/>
      <c r="P1112" s="24"/>
      <c r="Q1112" s="24"/>
      <c r="R1112" s="24"/>
      <c r="S1112" s="24"/>
    </row>
    <row r="1113" spans="13:19" x14ac:dyDescent="0.2">
      <c r="M1113" s="24"/>
      <c r="N1113" s="24"/>
      <c r="O1113" s="24"/>
      <c r="P1113" s="24"/>
      <c r="Q1113" s="24"/>
      <c r="R1113" s="24"/>
      <c r="S1113" s="24"/>
    </row>
    <row r="1114" spans="13:19" x14ac:dyDescent="0.2">
      <c r="M1114" s="24"/>
      <c r="N1114" s="24"/>
      <c r="O1114" s="24"/>
      <c r="P1114" s="24"/>
      <c r="Q1114" s="24"/>
      <c r="R1114" s="24"/>
      <c r="S1114" s="24"/>
    </row>
    <row r="1115" spans="13:19" x14ac:dyDescent="0.2">
      <c r="M1115" s="24"/>
      <c r="N1115" s="24"/>
      <c r="O1115" s="24"/>
      <c r="P1115" s="24"/>
      <c r="Q1115" s="24"/>
      <c r="R1115" s="24"/>
      <c r="S1115" s="24"/>
    </row>
    <row r="1116" spans="13:19" x14ac:dyDescent="0.2">
      <c r="M1116" s="24"/>
      <c r="N1116" s="24"/>
      <c r="O1116" s="24"/>
      <c r="P1116" s="24"/>
      <c r="Q1116" s="24"/>
      <c r="R1116" s="24"/>
      <c r="S1116" s="24"/>
    </row>
    <row r="1117" spans="13:19" x14ac:dyDescent="0.2">
      <c r="M1117" s="24"/>
      <c r="N1117" s="24"/>
      <c r="O1117" s="24"/>
      <c r="P1117" s="24"/>
      <c r="Q1117" s="24"/>
      <c r="R1117" s="24"/>
      <c r="S1117" s="24"/>
    </row>
    <row r="1118" spans="13:19" x14ac:dyDescent="0.2">
      <c r="M1118" s="24"/>
      <c r="N1118" s="24"/>
      <c r="O1118" s="24"/>
      <c r="P1118" s="24"/>
      <c r="Q1118" s="24"/>
      <c r="R1118" s="24"/>
      <c r="S1118" s="24"/>
    </row>
    <row r="1119" spans="13:19" x14ac:dyDescent="0.2">
      <c r="M1119" s="24"/>
      <c r="N1119" s="24"/>
      <c r="O1119" s="24"/>
      <c r="P1119" s="24"/>
      <c r="Q1119" s="24"/>
      <c r="R1119" s="24"/>
      <c r="S1119" s="24"/>
    </row>
    <row r="1120" spans="13:19" x14ac:dyDescent="0.2">
      <c r="M1120" s="24"/>
      <c r="N1120" s="24"/>
      <c r="O1120" s="24"/>
      <c r="P1120" s="24"/>
      <c r="Q1120" s="24"/>
      <c r="R1120" s="24"/>
      <c r="S1120" s="24"/>
    </row>
    <row r="1121" spans="13:19" x14ac:dyDescent="0.2">
      <c r="M1121" s="24"/>
      <c r="N1121" s="24"/>
      <c r="O1121" s="24"/>
      <c r="P1121" s="24"/>
      <c r="Q1121" s="24"/>
      <c r="R1121" s="24"/>
      <c r="S1121" s="24"/>
    </row>
    <row r="1122" spans="13:19" x14ac:dyDescent="0.2">
      <c r="M1122" s="24"/>
      <c r="N1122" s="24"/>
      <c r="O1122" s="24"/>
      <c r="P1122" s="24"/>
      <c r="Q1122" s="24"/>
      <c r="R1122" s="24"/>
      <c r="S1122" s="24"/>
    </row>
    <row r="1123" spans="13:19" x14ac:dyDescent="0.2">
      <c r="M1123" s="24"/>
      <c r="N1123" s="24"/>
      <c r="O1123" s="24"/>
      <c r="P1123" s="24"/>
      <c r="Q1123" s="24"/>
      <c r="R1123" s="24"/>
      <c r="S1123" s="24"/>
    </row>
    <row r="1124" spans="13:19" x14ac:dyDescent="0.2">
      <c r="M1124" s="24"/>
      <c r="N1124" s="24"/>
      <c r="O1124" s="24"/>
      <c r="P1124" s="24"/>
      <c r="Q1124" s="24"/>
      <c r="R1124" s="24"/>
      <c r="S1124" s="24"/>
    </row>
    <row r="1125" spans="13:19" x14ac:dyDescent="0.2">
      <c r="M1125" s="24"/>
      <c r="N1125" s="24"/>
      <c r="O1125" s="24"/>
      <c r="P1125" s="24"/>
      <c r="Q1125" s="24"/>
      <c r="R1125" s="24"/>
      <c r="S1125" s="24"/>
    </row>
    <row r="1126" spans="13:19" x14ac:dyDescent="0.2">
      <c r="M1126" s="24"/>
      <c r="N1126" s="24"/>
      <c r="O1126" s="24"/>
      <c r="P1126" s="24"/>
      <c r="Q1126" s="24"/>
      <c r="R1126" s="24"/>
      <c r="S1126" s="24"/>
    </row>
    <row r="1127" spans="13:19" x14ac:dyDescent="0.2">
      <c r="M1127" s="24"/>
      <c r="N1127" s="24"/>
      <c r="O1127" s="24"/>
      <c r="P1127" s="24"/>
      <c r="Q1127" s="24"/>
      <c r="R1127" s="24"/>
      <c r="S1127" s="24"/>
    </row>
    <row r="1128" spans="13:19" x14ac:dyDescent="0.2">
      <c r="M1128" s="24"/>
      <c r="N1128" s="24"/>
      <c r="O1128" s="24"/>
      <c r="P1128" s="24"/>
      <c r="Q1128" s="24"/>
      <c r="R1128" s="24"/>
      <c r="S1128" s="24"/>
    </row>
    <row r="1129" spans="13:19" x14ac:dyDescent="0.2">
      <c r="M1129" s="24"/>
      <c r="N1129" s="24"/>
      <c r="O1129" s="24"/>
      <c r="P1129" s="24"/>
      <c r="Q1129" s="24"/>
      <c r="R1129" s="24"/>
      <c r="S1129" s="24"/>
    </row>
    <row r="1130" spans="13:19" x14ac:dyDescent="0.2">
      <c r="M1130" s="24"/>
      <c r="N1130" s="24"/>
      <c r="O1130" s="24"/>
      <c r="P1130" s="24"/>
      <c r="Q1130" s="24"/>
      <c r="R1130" s="24"/>
      <c r="S1130" s="24"/>
    </row>
    <row r="1131" spans="13:19" x14ac:dyDescent="0.2">
      <c r="M1131" s="24"/>
      <c r="N1131" s="24"/>
      <c r="O1131" s="24"/>
      <c r="P1131" s="24"/>
      <c r="Q1131" s="24"/>
      <c r="R1131" s="24"/>
      <c r="S1131" s="24"/>
    </row>
    <row r="1132" spans="13:19" x14ac:dyDescent="0.2">
      <c r="M1132" s="24"/>
      <c r="N1132" s="24"/>
      <c r="O1132" s="24"/>
      <c r="P1132" s="24"/>
      <c r="Q1132" s="24"/>
      <c r="R1132" s="24"/>
      <c r="S1132" s="24"/>
    </row>
    <row r="1133" spans="13:19" x14ac:dyDescent="0.2">
      <c r="M1133" s="24"/>
      <c r="N1133" s="24"/>
      <c r="O1133" s="24"/>
      <c r="P1133" s="24"/>
      <c r="Q1133" s="24"/>
      <c r="R1133" s="24"/>
      <c r="S1133" s="24"/>
    </row>
    <row r="1134" spans="13:19" x14ac:dyDescent="0.2">
      <c r="M1134" s="24"/>
      <c r="N1134" s="24"/>
      <c r="O1134" s="24"/>
      <c r="P1134" s="24"/>
      <c r="Q1134" s="24"/>
      <c r="R1134" s="24"/>
      <c r="S1134" s="24"/>
    </row>
    <row r="1135" spans="13:19" x14ac:dyDescent="0.2">
      <c r="M1135" s="24"/>
      <c r="N1135" s="24"/>
      <c r="O1135" s="24"/>
      <c r="P1135" s="24"/>
      <c r="Q1135" s="24"/>
      <c r="R1135" s="24"/>
      <c r="S1135" s="24"/>
    </row>
    <row r="1136" spans="13:19" x14ac:dyDescent="0.2">
      <c r="M1136" s="24"/>
      <c r="N1136" s="24"/>
      <c r="O1136" s="24"/>
      <c r="P1136" s="24"/>
      <c r="Q1136" s="24"/>
      <c r="R1136" s="24"/>
      <c r="S1136" s="24"/>
    </row>
    <row r="1137" spans="13:19" x14ac:dyDescent="0.2">
      <c r="M1137" s="24"/>
      <c r="N1137" s="24"/>
      <c r="O1137" s="24"/>
      <c r="P1137" s="24"/>
      <c r="Q1137" s="24"/>
      <c r="R1137" s="24"/>
      <c r="S1137" s="24"/>
    </row>
    <row r="1138" spans="13:19" x14ac:dyDescent="0.2">
      <c r="M1138" s="24"/>
      <c r="N1138" s="24"/>
      <c r="O1138" s="24"/>
      <c r="P1138" s="24"/>
      <c r="Q1138" s="24"/>
      <c r="R1138" s="24"/>
      <c r="S1138" s="24"/>
    </row>
    <row r="1139" spans="13:19" x14ac:dyDescent="0.2">
      <c r="M1139" s="24"/>
      <c r="N1139" s="24"/>
      <c r="O1139" s="24"/>
      <c r="P1139" s="24"/>
      <c r="Q1139" s="24"/>
      <c r="R1139" s="24"/>
      <c r="S1139" s="24"/>
    </row>
    <row r="1140" spans="13:19" x14ac:dyDescent="0.2">
      <c r="M1140" s="24"/>
      <c r="N1140" s="24"/>
      <c r="O1140" s="24"/>
      <c r="P1140" s="24"/>
      <c r="Q1140" s="24"/>
      <c r="R1140" s="24"/>
      <c r="S1140" s="24"/>
    </row>
    <row r="1141" spans="13:19" x14ac:dyDescent="0.2">
      <c r="M1141" s="24"/>
      <c r="N1141" s="24"/>
      <c r="O1141" s="24"/>
      <c r="P1141" s="24"/>
      <c r="Q1141" s="24"/>
      <c r="R1141" s="24"/>
      <c r="S1141" s="24"/>
    </row>
    <row r="1142" spans="13:19" x14ac:dyDescent="0.2">
      <c r="M1142" s="24"/>
      <c r="N1142" s="24"/>
      <c r="O1142" s="24"/>
      <c r="P1142" s="24"/>
      <c r="Q1142" s="24"/>
      <c r="R1142" s="24"/>
      <c r="S1142" s="24"/>
    </row>
    <row r="1143" spans="13:19" x14ac:dyDescent="0.2">
      <c r="M1143" s="24"/>
      <c r="N1143" s="24"/>
      <c r="O1143" s="24"/>
      <c r="P1143" s="24"/>
      <c r="Q1143" s="24"/>
      <c r="R1143" s="24"/>
      <c r="S1143" s="24"/>
    </row>
    <row r="1144" spans="13:19" x14ac:dyDescent="0.2">
      <c r="M1144" s="24"/>
      <c r="N1144" s="24"/>
      <c r="O1144" s="24"/>
      <c r="P1144" s="24"/>
      <c r="Q1144" s="24"/>
      <c r="R1144" s="24"/>
      <c r="S1144" s="24"/>
    </row>
    <row r="1145" spans="13:19" x14ac:dyDescent="0.2">
      <c r="M1145" s="24"/>
      <c r="N1145" s="24"/>
      <c r="O1145" s="24"/>
      <c r="P1145" s="24"/>
      <c r="Q1145" s="24"/>
      <c r="R1145" s="24"/>
      <c r="S1145" s="24"/>
    </row>
    <row r="1146" spans="13:19" x14ac:dyDescent="0.2">
      <c r="M1146" s="24"/>
      <c r="N1146" s="24"/>
      <c r="O1146" s="24"/>
      <c r="P1146" s="24"/>
      <c r="Q1146" s="24"/>
      <c r="R1146" s="24"/>
      <c r="S1146" s="24"/>
    </row>
    <row r="1147" spans="13:19" x14ac:dyDescent="0.2">
      <c r="M1147" s="24"/>
      <c r="N1147" s="24"/>
      <c r="O1147" s="24"/>
      <c r="P1147" s="24"/>
      <c r="Q1147" s="24"/>
      <c r="R1147" s="24"/>
      <c r="S1147" s="24"/>
    </row>
    <row r="1148" spans="13:19" x14ac:dyDescent="0.2">
      <c r="M1148" s="24"/>
      <c r="N1148" s="24"/>
      <c r="O1148" s="24"/>
      <c r="P1148" s="24"/>
      <c r="Q1148" s="24"/>
      <c r="R1148" s="24"/>
      <c r="S1148" s="24"/>
    </row>
    <row r="1149" spans="13:19" x14ac:dyDescent="0.2">
      <c r="M1149" s="24"/>
      <c r="N1149" s="24"/>
      <c r="O1149" s="24"/>
      <c r="P1149" s="24"/>
      <c r="Q1149" s="24"/>
      <c r="R1149" s="24"/>
      <c r="S1149" s="24"/>
    </row>
    <row r="1150" spans="13:19" x14ac:dyDescent="0.2">
      <c r="M1150" s="24"/>
      <c r="N1150" s="24"/>
      <c r="O1150" s="24"/>
      <c r="P1150" s="24"/>
      <c r="Q1150" s="24"/>
      <c r="R1150" s="24"/>
      <c r="S1150" s="24"/>
    </row>
    <row r="1151" spans="13:19" x14ac:dyDescent="0.2">
      <c r="M1151" s="24"/>
      <c r="N1151" s="24"/>
      <c r="O1151" s="24"/>
      <c r="P1151" s="24"/>
      <c r="Q1151" s="24"/>
      <c r="R1151" s="24"/>
      <c r="S1151" s="24"/>
    </row>
    <row r="1152" spans="13:19" x14ac:dyDescent="0.2">
      <c r="M1152" s="24"/>
      <c r="N1152" s="24"/>
      <c r="O1152" s="24"/>
      <c r="P1152" s="24"/>
      <c r="Q1152" s="24"/>
      <c r="R1152" s="24"/>
      <c r="S1152" s="24"/>
    </row>
    <row r="1153" spans="13:19" x14ac:dyDescent="0.2">
      <c r="M1153" s="24"/>
      <c r="N1153" s="24"/>
      <c r="O1153" s="24"/>
      <c r="P1153" s="24"/>
      <c r="Q1153" s="24"/>
      <c r="R1153" s="24"/>
      <c r="S1153" s="24"/>
    </row>
    <row r="1154" spans="13:19" x14ac:dyDescent="0.2">
      <c r="M1154" s="24"/>
      <c r="N1154" s="24"/>
      <c r="O1154" s="24"/>
      <c r="P1154" s="24"/>
      <c r="Q1154" s="24"/>
      <c r="R1154" s="24"/>
      <c r="S1154" s="24"/>
    </row>
    <row r="1155" spans="13:19" x14ac:dyDescent="0.2">
      <c r="M1155" s="24"/>
      <c r="N1155" s="24"/>
      <c r="O1155" s="24"/>
      <c r="P1155" s="24"/>
      <c r="Q1155" s="24"/>
      <c r="R1155" s="24"/>
      <c r="S1155" s="24"/>
    </row>
    <row r="1156" spans="13:19" x14ac:dyDescent="0.2">
      <c r="M1156" s="24"/>
      <c r="N1156" s="24"/>
      <c r="O1156" s="24"/>
      <c r="P1156" s="24"/>
      <c r="Q1156" s="24"/>
      <c r="R1156" s="24"/>
      <c r="S1156" s="24"/>
    </row>
    <row r="1157" spans="13:19" x14ac:dyDescent="0.2">
      <c r="M1157" s="24"/>
      <c r="N1157" s="24"/>
      <c r="O1157" s="24"/>
      <c r="P1157" s="24"/>
      <c r="Q1157" s="24"/>
      <c r="R1157" s="24"/>
      <c r="S1157" s="24"/>
    </row>
    <row r="1158" spans="13:19" x14ac:dyDescent="0.2">
      <c r="M1158" s="24"/>
      <c r="N1158" s="24"/>
      <c r="O1158" s="24"/>
      <c r="P1158" s="24"/>
      <c r="Q1158" s="24"/>
      <c r="R1158" s="24"/>
      <c r="S1158" s="24"/>
    </row>
    <row r="1159" spans="13:19" x14ac:dyDescent="0.2">
      <c r="M1159" s="24"/>
      <c r="N1159" s="24"/>
      <c r="O1159" s="24"/>
      <c r="P1159" s="24"/>
      <c r="Q1159" s="24"/>
      <c r="R1159" s="24"/>
      <c r="S1159" s="24"/>
    </row>
    <row r="1160" spans="13:19" x14ac:dyDescent="0.2">
      <c r="M1160" s="24"/>
      <c r="N1160" s="24"/>
      <c r="O1160" s="24"/>
      <c r="P1160" s="24"/>
      <c r="Q1160" s="24"/>
      <c r="R1160" s="24"/>
      <c r="S1160" s="24"/>
    </row>
    <row r="1161" spans="13:19" x14ac:dyDescent="0.2">
      <c r="M1161" s="24"/>
      <c r="N1161" s="24"/>
      <c r="O1161" s="24"/>
      <c r="P1161" s="24"/>
      <c r="Q1161" s="24"/>
      <c r="R1161" s="24"/>
      <c r="S1161" s="24"/>
    </row>
    <row r="1162" spans="13:19" x14ac:dyDescent="0.2">
      <c r="M1162" s="24"/>
      <c r="N1162" s="24"/>
      <c r="O1162" s="24"/>
      <c r="P1162" s="24"/>
      <c r="Q1162" s="24"/>
      <c r="R1162" s="24"/>
      <c r="S1162" s="24"/>
    </row>
    <row r="1163" spans="13:19" x14ac:dyDescent="0.2">
      <c r="M1163" s="24"/>
      <c r="N1163" s="24"/>
      <c r="O1163" s="24"/>
      <c r="P1163" s="24"/>
      <c r="Q1163" s="24"/>
      <c r="R1163" s="24"/>
      <c r="S1163" s="24"/>
    </row>
    <row r="1164" spans="13:19" x14ac:dyDescent="0.2">
      <c r="M1164" s="24"/>
      <c r="N1164" s="24"/>
      <c r="O1164" s="24"/>
      <c r="P1164" s="24"/>
      <c r="Q1164" s="24"/>
      <c r="R1164" s="24"/>
      <c r="S1164" s="24"/>
    </row>
    <row r="1165" spans="13:19" x14ac:dyDescent="0.2">
      <c r="M1165" s="24"/>
      <c r="N1165" s="24"/>
      <c r="O1165" s="24"/>
      <c r="P1165" s="24"/>
      <c r="Q1165" s="24"/>
      <c r="R1165" s="24"/>
      <c r="S1165" s="24"/>
    </row>
    <row r="1166" spans="13:19" x14ac:dyDescent="0.2">
      <c r="M1166" s="24"/>
      <c r="N1166" s="24"/>
      <c r="O1166" s="24"/>
      <c r="P1166" s="24"/>
      <c r="Q1166" s="24"/>
      <c r="R1166" s="24"/>
      <c r="S1166" s="24"/>
    </row>
    <row r="1167" spans="13:19" x14ac:dyDescent="0.2">
      <c r="M1167" s="24"/>
      <c r="N1167" s="24"/>
      <c r="O1167" s="24"/>
      <c r="P1167" s="24"/>
      <c r="Q1167" s="24"/>
      <c r="R1167" s="24"/>
      <c r="S1167" s="24"/>
    </row>
    <row r="1168" spans="13:19" x14ac:dyDescent="0.2">
      <c r="M1168" s="24"/>
      <c r="N1168" s="24"/>
      <c r="O1168" s="24"/>
      <c r="P1168" s="24"/>
      <c r="Q1168" s="24"/>
      <c r="R1168" s="24"/>
      <c r="S1168" s="24"/>
    </row>
    <row r="1169" spans="13:19" x14ac:dyDescent="0.2">
      <c r="M1169" s="24"/>
      <c r="N1169" s="24"/>
      <c r="O1169" s="24"/>
      <c r="P1169" s="24"/>
      <c r="Q1169" s="24"/>
      <c r="R1169" s="24"/>
      <c r="S1169" s="24"/>
    </row>
    <row r="1170" spans="13:19" x14ac:dyDescent="0.2">
      <c r="M1170" s="24"/>
      <c r="N1170" s="24"/>
      <c r="O1170" s="24"/>
      <c r="P1170" s="24"/>
      <c r="Q1170" s="24"/>
      <c r="R1170" s="24"/>
      <c r="S1170" s="24"/>
    </row>
    <row r="1171" spans="13:19" x14ac:dyDescent="0.2">
      <c r="M1171" s="24"/>
      <c r="N1171" s="24"/>
      <c r="O1171" s="24"/>
      <c r="P1171" s="24"/>
      <c r="Q1171" s="24"/>
      <c r="R1171" s="24"/>
      <c r="S1171" s="24"/>
    </row>
    <row r="1172" spans="13:19" x14ac:dyDescent="0.2">
      <c r="M1172" s="24"/>
      <c r="N1172" s="24"/>
      <c r="O1172" s="24"/>
      <c r="P1172" s="24"/>
      <c r="Q1172" s="24"/>
      <c r="R1172" s="24"/>
      <c r="S1172" s="24"/>
    </row>
    <row r="1173" spans="13:19" x14ac:dyDescent="0.2">
      <c r="M1173" s="24"/>
      <c r="N1173" s="24"/>
      <c r="O1173" s="24"/>
      <c r="P1173" s="24"/>
      <c r="Q1173" s="24"/>
      <c r="R1173" s="24"/>
      <c r="S1173" s="24"/>
    </row>
    <row r="1174" spans="13:19" x14ac:dyDescent="0.2">
      <c r="M1174" s="24"/>
      <c r="N1174" s="24"/>
      <c r="O1174" s="24"/>
      <c r="P1174" s="24"/>
      <c r="Q1174" s="24"/>
      <c r="R1174" s="24"/>
      <c r="S1174" s="24"/>
    </row>
    <row r="1175" spans="13:19" x14ac:dyDescent="0.2">
      <c r="M1175" s="24"/>
      <c r="N1175" s="24"/>
      <c r="O1175" s="24"/>
      <c r="P1175" s="24"/>
      <c r="Q1175" s="24"/>
      <c r="R1175" s="24"/>
      <c r="S1175" s="24"/>
    </row>
    <row r="1176" spans="13:19" x14ac:dyDescent="0.2">
      <c r="M1176" s="24"/>
      <c r="N1176" s="24"/>
      <c r="O1176" s="24"/>
      <c r="P1176" s="24"/>
      <c r="Q1176" s="24"/>
      <c r="R1176" s="24"/>
      <c r="S1176" s="24"/>
    </row>
    <row r="1177" spans="13:19" x14ac:dyDescent="0.2">
      <c r="M1177" s="24"/>
      <c r="N1177" s="24"/>
      <c r="O1177" s="24"/>
      <c r="P1177" s="24"/>
      <c r="Q1177" s="24"/>
      <c r="R1177" s="24"/>
      <c r="S1177" s="24"/>
    </row>
    <row r="1178" spans="13:19" x14ac:dyDescent="0.2">
      <c r="M1178" s="24"/>
      <c r="N1178" s="24"/>
      <c r="O1178" s="24"/>
      <c r="P1178" s="24"/>
      <c r="Q1178" s="24"/>
      <c r="R1178" s="24"/>
      <c r="S1178" s="24"/>
    </row>
    <row r="1179" spans="13:19" x14ac:dyDescent="0.2">
      <c r="M1179" s="24"/>
      <c r="N1179" s="24"/>
      <c r="O1179" s="24"/>
      <c r="P1179" s="24"/>
      <c r="Q1179" s="24"/>
      <c r="R1179" s="24"/>
      <c r="S1179" s="24"/>
    </row>
    <row r="1180" spans="13:19" x14ac:dyDescent="0.2">
      <c r="M1180" s="24"/>
      <c r="N1180" s="24"/>
      <c r="O1180" s="24"/>
      <c r="P1180" s="24"/>
      <c r="Q1180" s="24"/>
      <c r="R1180" s="24"/>
      <c r="S1180" s="24"/>
    </row>
    <row r="1181" spans="13:19" x14ac:dyDescent="0.2">
      <c r="M1181" s="24"/>
      <c r="N1181" s="24"/>
      <c r="O1181" s="24"/>
      <c r="P1181" s="24"/>
      <c r="Q1181" s="24"/>
      <c r="R1181" s="24"/>
      <c r="S1181" s="24"/>
    </row>
    <row r="1182" spans="13:19" x14ac:dyDescent="0.2">
      <c r="M1182" s="24"/>
      <c r="N1182" s="24"/>
      <c r="O1182" s="24"/>
      <c r="P1182" s="24"/>
      <c r="Q1182" s="24"/>
      <c r="R1182" s="24"/>
      <c r="S1182" s="24"/>
    </row>
    <row r="1183" spans="13:19" x14ac:dyDescent="0.2">
      <c r="M1183" s="24"/>
      <c r="N1183" s="24"/>
      <c r="O1183" s="24"/>
      <c r="P1183" s="24"/>
      <c r="Q1183" s="24"/>
      <c r="R1183" s="24"/>
      <c r="S1183" s="24"/>
    </row>
    <row r="1184" spans="13:19" x14ac:dyDescent="0.2">
      <c r="M1184" s="24"/>
      <c r="N1184" s="24"/>
      <c r="O1184" s="24"/>
      <c r="P1184" s="24"/>
      <c r="Q1184" s="24"/>
      <c r="R1184" s="24"/>
      <c r="S1184" s="24"/>
    </row>
    <row r="1185" spans="13:19" x14ac:dyDescent="0.2">
      <c r="M1185" s="24"/>
      <c r="N1185" s="24"/>
      <c r="O1185" s="24"/>
      <c r="P1185" s="24"/>
      <c r="Q1185" s="24"/>
      <c r="R1185" s="24"/>
      <c r="S1185" s="24"/>
    </row>
    <row r="1186" spans="13:19" x14ac:dyDescent="0.2">
      <c r="M1186" s="24"/>
      <c r="N1186" s="24"/>
      <c r="O1186" s="24"/>
      <c r="P1186" s="24"/>
      <c r="Q1186" s="24"/>
      <c r="R1186" s="24"/>
      <c r="S1186" s="24"/>
    </row>
    <row r="1187" spans="13:19" x14ac:dyDescent="0.2">
      <c r="M1187" s="24"/>
      <c r="N1187" s="24"/>
      <c r="O1187" s="24"/>
      <c r="P1187" s="24"/>
      <c r="Q1187" s="24"/>
      <c r="R1187" s="24"/>
      <c r="S1187" s="24"/>
    </row>
    <row r="1188" spans="13:19" x14ac:dyDescent="0.2">
      <c r="M1188" s="24"/>
      <c r="N1188" s="24"/>
      <c r="O1188" s="24"/>
      <c r="P1188" s="24"/>
      <c r="Q1188" s="24"/>
      <c r="R1188" s="24"/>
      <c r="S1188" s="24"/>
    </row>
    <row r="1189" spans="13:19" x14ac:dyDescent="0.2">
      <c r="M1189" s="24"/>
      <c r="N1189" s="24"/>
      <c r="O1189" s="24"/>
      <c r="P1189" s="24"/>
      <c r="Q1189" s="24"/>
      <c r="R1189" s="24"/>
      <c r="S1189" s="24"/>
    </row>
    <row r="1190" spans="13:19" x14ac:dyDescent="0.2">
      <c r="M1190" s="24"/>
      <c r="N1190" s="24"/>
      <c r="O1190" s="24"/>
      <c r="P1190" s="24"/>
      <c r="Q1190" s="24"/>
      <c r="R1190" s="24"/>
      <c r="S1190" s="24"/>
    </row>
    <row r="1191" spans="13:19" x14ac:dyDescent="0.2">
      <c r="M1191" s="24"/>
      <c r="N1191" s="24"/>
      <c r="O1191" s="24"/>
      <c r="P1191" s="24"/>
      <c r="Q1191" s="24"/>
      <c r="R1191" s="24"/>
      <c r="S1191" s="24"/>
    </row>
    <row r="1192" spans="13:19" x14ac:dyDescent="0.2">
      <c r="M1192" s="24"/>
      <c r="N1192" s="24"/>
      <c r="O1192" s="24"/>
      <c r="P1192" s="24"/>
      <c r="Q1192" s="24"/>
      <c r="R1192" s="24"/>
      <c r="S1192" s="24"/>
    </row>
    <row r="1193" spans="13:19" x14ac:dyDescent="0.2">
      <c r="M1193" s="24"/>
      <c r="N1193" s="24"/>
      <c r="O1193" s="24"/>
      <c r="P1193" s="24"/>
      <c r="Q1193" s="24"/>
      <c r="R1193" s="24"/>
      <c r="S1193" s="24"/>
    </row>
    <row r="1194" spans="13:19" x14ac:dyDescent="0.2">
      <c r="M1194" s="24"/>
      <c r="N1194" s="24"/>
      <c r="O1194" s="24"/>
      <c r="P1194" s="24"/>
      <c r="Q1194" s="24"/>
      <c r="R1194" s="24"/>
      <c r="S1194" s="24"/>
    </row>
    <row r="1195" spans="13:19" x14ac:dyDescent="0.2">
      <c r="M1195" s="24"/>
      <c r="N1195" s="24"/>
      <c r="O1195" s="24"/>
      <c r="P1195" s="24"/>
      <c r="Q1195" s="24"/>
      <c r="R1195" s="24"/>
      <c r="S1195" s="24"/>
    </row>
    <row r="1196" spans="13:19" x14ac:dyDescent="0.2">
      <c r="M1196" s="24"/>
      <c r="N1196" s="24"/>
      <c r="O1196" s="24"/>
      <c r="P1196" s="24"/>
      <c r="Q1196" s="24"/>
      <c r="R1196" s="24"/>
      <c r="S1196" s="24"/>
    </row>
    <row r="1197" spans="13:19" x14ac:dyDescent="0.2">
      <c r="M1197" s="24"/>
      <c r="N1197" s="24"/>
      <c r="O1197" s="24"/>
      <c r="P1197" s="24"/>
      <c r="Q1197" s="24"/>
      <c r="R1197" s="24"/>
      <c r="S1197" s="24"/>
    </row>
    <row r="1198" spans="13:19" x14ac:dyDescent="0.2">
      <c r="M1198" s="24"/>
      <c r="N1198" s="24"/>
      <c r="O1198" s="24"/>
      <c r="P1198" s="24"/>
      <c r="Q1198" s="24"/>
      <c r="R1198" s="24"/>
      <c r="S1198" s="24"/>
    </row>
    <row r="1199" spans="13:19" x14ac:dyDescent="0.2">
      <c r="M1199" s="24"/>
      <c r="N1199" s="24"/>
      <c r="O1199" s="24"/>
      <c r="P1199" s="24"/>
      <c r="Q1199" s="24"/>
      <c r="R1199" s="24"/>
      <c r="S1199" s="24"/>
    </row>
    <row r="1200" spans="13:19" x14ac:dyDescent="0.2">
      <c r="M1200" s="24"/>
      <c r="N1200" s="24"/>
      <c r="O1200" s="24"/>
      <c r="P1200" s="24"/>
      <c r="Q1200" s="24"/>
      <c r="R1200" s="24"/>
      <c r="S1200" s="24"/>
    </row>
    <row r="1201" spans="13:19" x14ac:dyDescent="0.2">
      <c r="M1201" s="24"/>
      <c r="N1201" s="24"/>
      <c r="O1201" s="24"/>
      <c r="P1201" s="24"/>
      <c r="Q1201" s="24"/>
      <c r="R1201" s="24"/>
      <c r="S1201" s="24"/>
    </row>
    <row r="1202" spans="13:19" x14ac:dyDescent="0.2">
      <c r="M1202" s="24"/>
      <c r="N1202" s="24"/>
      <c r="O1202" s="24"/>
      <c r="P1202" s="24"/>
      <c r="Q1202" s="24"/>
      <c r="R1202" s="24"/>
      <c r="S1202" s="24"/>
    </row>
    <row r="1203" spans="13:19" x14ac:dyDescent="0.2">
      <c r="M1203" s="24"/>
      <c r="N1203" s="24"/>
      <c r="O1203" s="24"/>
      <c r="P1203" s="24"/>
      <c r="Q1203" s="24"/>
      <c r="R1203" s="24"/>
      <c r="S1203" s="24"/>
    </row>
    <row r="1204" spans="13:19" x14ac:dyDescent="0.2">
      <c r="M1204" s="24"/>
      <c r="N1204" s="24"/>
      <c r="O1204" s="24"/>
      <c r="P1204" s="24"/>
      <c r="Q1204" s="24"/>
      <c r="R1204" s="24"/>
      <c r="S1204" s="24"/>
    </row>
    <row r="1205" spans="13:19" x14ac:dyDescent="0.2">
      <c r="M1205" s="24"/>
      <c r="N1205" s="24"/>
      <c r="O1205" s="24"/>
      <c r="P1205" s="24"/>
      <c r="Q1205" s="24"/>
      <c r="R1205" s="24"/>
      <c r="S1205" s="24"/>
    </row>
    <row r="1206" spans="13:19" x14ac:dyDescent="0.2">
      <c r="M1206" s="24"/>
      <c r="N1206" s="24"/>
      <c r="O1206" s="24"/>
      <c r="P1206" s="24"/>
      <c r="Q1206" s="24"/>
      <c r="R1206" s="24"/>
      <c r="S1206" s="24"/>
    </row>
    <row r="1207" spans="13:19" x14ac:dyDescent="0.2">
      <c r="M1207" s="24"/>
      <c r="N1207" s="24"/>
      <c r="O1207" s="24"/>
      <c r="P1207" s="24"/>
      <c r="Q1207" s="24"/>
      <c r="R1207" s="24"/>
      <c r="S1207" s="24"/>
    </row>
    <row r="1208" spans="13:19" x14ac:dyDescent="0.2">
      <c r="M1208" s="24"/>
      <c r="N1208" s="24"/>
      <c r="O1208" s="24"/>
      <c r="P1208" s="24"/>
      <c r="Q1208" s="24"/>
      <c r="R1208" s="24"/>
      <c r="S1208" s="24"/>
    </row>
    <row r="1209" spans="13:19" x14ac:dyDescent="0.2">
      <c r="M1209" s="24"/>
      <c r="N1209" s="24"/>
      <c r="O1209" s="24"/>
      <c r="P1209" s="24"/>
      <c r="Q1209" s="24"/>
      <c r="R1209" s="24"/>
      <c r="S1209" s="24"/>
    </row>
    <row r="1210" spans="13:19" x14ac:dyDescent="0.2">
      <c r="M1210" s="24"/>
      <c r="N1210" s="24"/>
      <c r="O1210" s="24"/>
      <c r="P1210" s="24"/>
      <c r="Q1210" s="24"/>
      <c r="R1210" s="24"/>
      <c r="S1210" s="24"/>
    </row>
    <row r="1211" spans="13:19" x14ac:dyDescent="0.2">
      <c r="M1211" s="24"/>
      <c r="N1211" s="24"/>
      <c r="O1211" s="24"/>
      <c r="P1211" s="24"/>
      <c r="Q1211" s="24"/>
      <c r="R1211" s="24"/>
      <c r="S1211" s="24"/>
    </row>
    <row r="1212" spans="13:19" x14ac:dyDescent="0.2">
      <c r="M1212" s="24"/>
      <c r="N1212" s="24"/>
      <c r="O1212" s="24"/>
      <c r="P1212" s="24"/>
      <c r="Q1212" s="24"/>
      <c r="R1212" s="24"/>
      <c r="S1212" s="24"/>
    </row>
    <row r="1213" spans="13:19" x14ac:dyDescent="0.2">
      <c r="M1213" s="24"/>
      <c r="N1213" s="24"/>
      <c r="O1213" s="24"/>
      <c r="P1213" s="24"/>
      <c r="Q1213" s="24"/>
      <c r="R1213" s="24"/>
      <c r="S1213" s="24"/>
    </row>
    <row r="1214" spans="13:19" x14ac:dyDescent="0.2">
      <c r="M1214" s="24"/>
      <c r="N1214" s="24"/>
      <c r="O1214" s="24"/>
      <c r="P1214" s="24"/>
      <c r="Q1214" s="24"/>
      <c r="R1214" s="24"/>
      <c r="S1214" s="24"/>
    </row>
    <row r="1215" spans="13:19" x14ac:dyDescent="0.2">
      <c r="M1215" s="24"/>
      <c r="N1215" s="24"/>
      <c r="O1215" s="24"/>
      <c r="P1215" s="24"/>
      <c r="Q1215" s="24"/>
      <c r="R1215" s="24"/>
      <c r="S1215" s="24"/>
    </row>
    <row r="1216" spans="13:19" x14ac:dyDescent="0.2">
      <c r="M1216" s="24"/>
      <c r="N1216" s="24"/>
      <c r="O1216" s="24"/>
      <c r="P1216" s="24"/>
      <c r="Q1216" s="24"/>
      <c r="R1216" s="24"/>
      <c r="S1216" s="24"/>
    </row>
    <row r="1217" spans="13:19" x14ac:dyDescent="0.2">
      <c r="M1217" s="24"/>
      <c r="N1217" s="24"/>
      <c r="O1217" s="24"/>
      <c r="P1217" s="24"/>
      <c r="Q1217" s="24"/>
      <c r="R1217" s="24"/>
      <c r="S1217" s="24"/>
    </row>
    <row r="1218" spans="13:19" x14ac:dyDescent="0.2">
      <c r="M1218" s="24"/>
      <c r="N1218" s="24"/>
      <c r="O1218" s="24"/>
      <c r="P1218" s="24"/>
      <c r="Q1218" s="24"/>
      <c r="R1218" s="24"/>
      <c r="S1218" s="24"/>
    </row>
    <row r="1219" spans="13:19" x14ac:dyDescent="0.2">
      <c r="M1219" s="24"/>
      <c r="N1219" s="24"/>
      <c r="O1219" s="24"/>
      <c r="P1219" s="24"/>
      <c r="Q1219" s="24"/>
      <c r="R1219" s="24"/>
      <c r="S1219" s="24"/>
    </row>
    <row r="1220" spans="13:19" x14ac:dyDescent="0.2">
      <c r="M1220" s="24"/>
      <c r="N1220" s="24"/>
      <c r="O1220" s="24"/>
      <c r="P1220" s="24"/>
      <c r="Q1220" s="24"/>
      <c r="R1220" s="24"/>
      <c r="S1220" s="24"/>
    </row>
    <row r="1221" spans="13:19" x14ac:dyDescent="0.2">
      <c r="M1221" s="24"/>
      <c r="N1221" s="24"/>
      <c r="O1221" s="24"/>
      <c r="P1221" s="24"/>
      <c r="Q1221" s="24"/>
      <c r="R1221" s="24"/>
      <c r="S1221" s="24"/>
    </row>
    <row r="1222" spans="13:19" x14ac:dyDescent="0.2">
      <c r="M1222" s="24"/>
      <c r="N1222" s="24"/>
      <c r="O1222" s="24"/>
      <c r="P1222" s="24"/>
      <c r="Q1222" s="24"/>
      <c r="R1222" s="24"/>
      <c r="S1222" s="24"/>
    </row>
    <row r="1223" spans="13:19" x14ac:dyDescent="0.2">
      <c r="M1223" s="24"/>
      <c r="N1223" s="24"/>
      <c r="O1223" s="24"/>
      <c r="P1223" s="24"/>
      <c r="Q1223" s="24"/>
      <c r="R1223" s="24"/>
      <c r="S1223" s="24"/>
    </row>
    <row r="1224" spans="13:19" x14ac:dyDescent="0.2">
      <c r="M1224" s="24"/>
      <c r="N1224" s="24"/>
      <c r="O1224" s="24"/>
      <c r="P1224" s="24"/>
      <c r="Q1224" s="24"/>
      <c r="R1224" s="24"/>
      <c r="S1224" s="24"/>
    </row>
    <row r="1225" spans="13:19" x14ac:dyDescent="0.2">
      <c r="M1225" s="24"/>
      <c r="N1225" s="24"/>
      <c r="O1225" s="24"/>
      <c r="P1225" s="24"/>
      <c r="Q1225" s="24"/>
      <c r="R1225" s="24"/>
      <c r="S1225" s="24"/>
    </row>
    <row r="1226" spans="13:19" x14ac:dyDescent="0.2">
      <c r="M1226" s="24"/>
      <c r="N1226" s="24"/>
      <c r="O1226" s="24"/>
      <c r="P1226" s="24"/>
      <c r="Q1226" s="24"/>
      <c r="R1226" s="24"/>
      <c r="S1226" s="24"/>
    </row>
    <row r="1227" spans="13:19" x14ac:dyDescent="0.2">
      <c r="M1227" s="24"/>
      <c r="N1227" s="24"/>
      <c r="O1227" s="24"/>
      <c r="P1227" s="24"/>
      <c r="Q1227" s="24"/>
      <c r="R1227" s="24"/>
      <c r="S1227" s="24"/>
    </row>
    <row r="1228" spans="13:19" x14ac:dyDescent="0.2">
      <c r="M1228" s="24"/>
      <c r="N1228" s="24"/>
      <c r="O1228" s="24"/>
      <c r="P1228" s="24"/>
      <c r="Q1228" s="24"/>
      <c r="R1228" s="24"/>
      <c r="S1228" s="24"/>
    </row>
    <row r="1229" spans="13:19" x14ac:dyDescent="0.2">
      <c r="M1229" s="24"/>
      <c r="N1229" s="24"/>
      <c r="O1229" s="24"/>
      <c r="P1229" s="24"/>
      <c r="Q1229" s="24"/>
      <c r="R1229" s="24"/>
      <c r="S1229" s="24"/>
    </row>
    <row r="1230" spans="13:19" x14ac:dyDescent="0.2">
      <c r="M1230" s="24"/>
      <c r="N1230" s="24"/>
      <c r="O1230" s="24"/>
      <c r="P1230" s="24"/>
      <c r="Q1230" s="24"/>
      <c r="R1230" s="24"/>
      <c r="S1230" s="24"/>
    </row>
    <row r="1231" spans="13:19" x14ac:dyDescent="0.2">
      <c r="M1231" s="24"/>
      <c r="N1231" s="24"/>
      <c r="O1231" s="24"/>
      <c r="P1231" s="24"/>
      <c r="Q1231" s="24"/>
      <c r="R1231" s="24"/>
      <c r="S1231" s="24"/>
    </row>
    <row r="1232" spans="13:19" x14ac:dyDescent="0.2">
      <c r="M1232" s="24"/>
      <c r="N1232" s="24"/>
      <c r="O1232" s="24"/>
      <c r="P1232" s="24"/>
      <c r="Q1232" s="24"/>
      <c r="R1232" s="24"/>
      <c r="S1232" s="24"/>
    </row>
    <row r="1233" spans="13:19" x14ac:dyDescent="0.2">
      <c r="M1233" s="24"/>
      <c r="N1233" s="24"/>
      <c r="O1233" s="24"/>
      <c r="P1233" s="24"/>
      <c r="Q1233" s="24"/>
      <c r="R1233" s="24"/>
      <c r="S1233" s="24"/>
    </row>
    <row r="1234" spans="13:19" x14ac:dyDescent="0.2">
      <c r="M1234" s="24"/>
      <c r="N1234" s="24"/>
      <c r="O1234" s="24"/>
      <c r="P1234" s="24"/>
      <c r="Q1234" s="24"/>
      <c r="R1234" s="24"/>
      <c r="S1234" s="24"/>
    </row>
    <row r="1235" spans="13:19" x14ac:dyDescent="0.2">
      <c r="M1235" s="24"/>
      <c r="N1235" s="24"/>
      <c r="O1235" s="24"/>
      <c r="P1235" s="24"/>
      <c r="Q1235" s="24"/>
      <c r="R1235" s="24"/>
      <c r="S1235" s="24"/>
    </row>
    <row r="1236" spans="13:19" x14ac:dyDescent="0.2">
      <c r="M1236" s="24"/>
      <c r="N1236" s="24"/>
      <c r="O1236" s="24"/>
      <c r="P1236" s="24"/>
      <c r="Q1236" s="24"/>
      <c r="R1236" s="24"/>
      <c r="S1236" s="24"/>
    </row>
    <row r="1237" spans="13:19" x14ac:dyDescent="0.2">
      <c r="M1237" s="24"/>
      <c r="N1237" s="24"/>
      <c r="O1237" s="24"/>
      <c r="P1237" s="24"/>
      <c r="Q1237" s="24"/>
      <c r="R1237" s="24"/>
      <c r="S1237" s="24"/>
    </row>
    <row r="1238" spans="13:19" x14ac:dyDescent="0.2">
      <c r="M1238" s="24"/>
      <c r="N1238" s="24"/>
      <c r="O1238" s="24"/>
      <c r="P1238" s="24"/>
      <c r="Q1238" s="24"/>
      <c r="R1238" s="24"/>
      <c r="S1238" s="24"/>
    </row>
    <row r="1239" spans="13:19" x14ac:dyDescent="0.2">
      <c r="M1239" s="24"/>
      <c r="N1239" s="24"/>
      <c r="O1239" s="24"/>
      <c r="P1239" s="24"/>
      <c r="Q1239" s="24"/>
      <c r="R1239" s="24"/>
      <c r="S1239" s="24"/>
    </row>
    <row r="1240" spans="13:19" x14ac:dyDescent="0.2">
      <c r="M1240" s="24"/>
      <c r="N1240" s="24"/>
      <c r="O1240" s="24"/>
      <c r="P1240" s="24"/>
      <c r="Q1240" s="24"/>
      <c r="R1240" s="24"/>
      <c r="S1240" s="24"/>
    </row>
    <row r="1241" spans="13:19" x14ac:dyDescent="0.2">
      <c r="M1241" s="24"/>
      <c r="N1241" s="24"/>
      <c r="O1241" s="24"/>
      <c r="P1241" s="24"/>
      <c r="Q1241" s="24"/>
      <c r="R1241" s="24"/>
      <c r="S1241" s="24"/>
    </row>
    <row r="1242" spans="13:19" x14ac:dyDescent="0.2">
      <c r="M1242" s="24"/>
      <c r="N1242" s="24"/>
      <c r="O1242" s="24"/>
      <c r="P1242" s="24"/>
      <c r="Q1242" s="24"/>
      <c r="R1242" s="24"/>
      <c r="S1242" s="24"/>
    </row>
    <row r="1243" spans="13:19" x14ac:dyDescent="0.2">
      <c r="M1243" s="24"/>
      <c r="N1243" s="24"/>
      <c r="O1243" s="24"/>
      <c r="P1243" s="24"/>
      <c r="Q1243" s="24"/>
      <c r="R1243" s="24"/>
      <c r="S1243" s="24"/>
    </row>
    <row r="1244" spans="13:19" x14ac:dyDescent="0.2">
      <c r="M1244" s="24"/>
      <c r="N1244" s="24"/>
      <c r="O1244" s="24"/>
      <c r="P1244" s="24"/>
      <c r="Q1244" s="24"/>
      <c r="R1244" s="24"/>
      <c r="S1244" s="24"/>
    </row>
    <row r="1245" spans="13:19" x14ac:dyDescent="0.2">
      <c r="M1245" s="24"/>
      <c r="N1245" s="24"/>
      <c r="O1245" s="24"/>
      <c r="P1245" s="24"/>
      <c r="Q1245" s="24"/>
      <c r="R1245" s="24"/>
      <c r="S1245" s="24"/>
    </row>
    <row r="1246" spans="13:19" x14ac:dyDescent="0.2">
      <c r="M1246" s="24"/>
      <c r="N1246" s="24"/>
      <c r="O1246" s="24"/>
      <c r="P1246" s="24"/>
      <c r="Q1246" s="24"/>
      <c r="R1246" s="24"/>
      <c r="S1246" s="24"/>
    </row>
    <row r="1247" spans="13:19" x14ac:dyDescent="0.2">
      <c r="M1247" s="24"/>
      <c r="N1247" s="24"/>
      <c r="O1247" s="24"/>
      <c r="P1247" s="24"/>
      <c r="Q1247" s="24"/>
      <c r="R1247" s="24"/>
      <c r="S1247" s="24"/>
    </row>
    <row r="1248" spans="13:19" x14ac:dyDescent="0.2">
      <c r="M1248" s="24"/>
      <c r="N1248" s="24"/>
      <c r="O1248" s="24"/>
      <c r="P1248" s="24"/>
      <c r="Q1248" s="24"/>
      <c r="R1248" s="24"/>
      <c r="S1248" s="24"/>
    </row>
    <row r="1249" spans="13:19" x14ac:dyDescent="0.2">
      <c r="M1249" s="24"/>
      <c r="N1249" s="24"/>
      <c r="O1249" s="24"/>
      <c r="P1249" s="24"/>
      <c r="Q1249" s="24"/>
      <c r="R1249" s="24"/>
      <c r="S1249" s="24"/>
    </row>
    <row r="1250" spans="13:19" x14ac:dyDescent="0.2">
      <c r="M1250" s="24"/>
      <c r="N1250" s="24"/>
      <c r="O1250" s="24"/>
      <c r="P1250" s="24"/>
      <c r="Q1250" s="24"/>
      <c r="R1250" s="24"/>
      <c r="S1250" s="24"/>
    </row>
    <row r="1251" spans="13:19" x14ac:dyDescent="0.2">
      <c r="M1251" s="24"/>
      <c r="N1251" s="24"/>
      <c r="O1251" s="24"/>
      <c r="P1251" s="24"/>
      <c r="Q1251" s="24"/>
      <c r="R1251" s="24"/>
      <c r="S1251" s="24"/>
    </row>
    <row r="1252" spans="13:19" x14ac:dyDescent="0.2">
      <c r="M1252" s="24"/>
      <c r="N1252" s="24"/>
      <c r="O1252" s="24"/>
      <c r="P1252" s="24"/>
      <c r="Q1252" s="24"/>
      <c r="R1252" s="24"/>
      <c r="S1252" s="24"/>
    </row>
    <row r="1253" spans="13:19" x14ac:dyDescent="0.2">
      <c r="M1253" s="24"/>
      <c r="N1253" s="24"/>
      <c r="O1253" s="24"/>
      <c r="P1253" s="24"/>
      <c r="Q1253" s="24"/>
      <c r="R1253" s="24"/>
      <c r="S1253" s="24"/>
    </row>
    <row r="1254" spans="13:19" x14ac:dyDescent="0.2">
      <c r="M1254" s="24"/>
      <c r="N1254" s="24"/>
      <c r="O1254" s="24"/>
      <c r="P1254" s="24"/>
      <c r="Q1254" s="24"/>
      <c r="R1254" s="24"/>
      <c r="S1254" s="24"/>
    </row>
    <row r="1255" spans="13:19" x14ac:dyDescent="0.2">
      <c r="M1255" s="24"/>
      <c r="N1255" s="24"/>
      <c r="O1255" s="24"/>
      <c r="P1255" s="24"/>
      <c r="Q1255" s="24"/>
      <c r="R1255" s="24"/>
      <c r="S1255" s="24"/>
    </row>
    <row r="1256" spans="13:19" x14ac:dyDescent="0.2">
      <c r="M1256" s="24"/>
      <c r="N1256" s="24"/>
      <c r="O1256" s="24"/>
      <c r="P1256" s="24"/>
      <c r="Q1256" s="24"/>
      <c r="R1256" s="24"/>
      <c r="S1256" s="24"/>
    </row>
    <row r="1257" spans="13:19" x14ac:dyDescent="0.2">
      <c r="M1257" s="24"/>
      <c r="N1257" s="24"/>
      <c r="O1257" s="24"/>
      <c r="P1257" s="24"/>
      <c r="Q1257" s="24"/>
      <c r="R1257" s="24"/>
      <c r="S1257" s="24"/>
    </row>
    <row r="1258" spans="13:19" x14ac:dyDescent="0.2">
      <c r="M1258" s="24"/>
      <c r="N1258" s="24"/>
      <c r="O1258" s="24"/>
      <c r="P1258" s="24"/>
      <c r="Q1258" s="24"/>
      <c r="R1258" s="24"/>
      <c r="S1258" s="24"/>
    </row>
    <row r="1259" spans="13:19" x14ac:dyDescent="0.2">
      <c r="M1259" s="24"/>
      <c r="N1259" s="24"/>
      <c r="O1259" s="24"/>
      <c r="P1259" s="24"/>
      <c r="Q1259" s="24"/>
      <c r="R1259" s="24"/>
      <c r="S1259" s="24"/>
    </row>
    <row r="1260" spans="13:19" x14ac:dyDescent="0.2">
      <c r="M1260" s="24"/>
      <c r="N1260" s="24"/>
      <c r="O1260" s="24"/>
      <c r="P1260" s="24"/>
      <c r="Q1260" s="24"/>
      <c r="R1260" s="24"/>
      <c r="S1260" s="24"/>
    </row>
    <row r="1261" spans="13:19" x14ac:dyDescent="0.2">
      <c r="M1261" s="24"/>
      <c r="N1261" s="24"/>
      <c r="O1261" s="24"/>
      <c r="P1261" s="24"/>
      <c r="Q1261" s="24"/>
      <c r="R1261" s="24"/>
      <c r="S1261" s="24"/>
    </row>
    <row r="1262" spans="13:19" x14ac:dyDescent="0.2">
      <c r="M1262" s="24"/>
      <c r="N1262" s="24"/>
      <c r="O1262" s="24"/>
      <c r="P1262" s="24"/>
      <c r="Q1262" s="24"/>
      <c r="R1262" s="24"/>
      <c r="S1262" s="24"/>
    </row>
    <row r="1263" spans="13:19" x14ac:dyDescent="0.2">
      <c r="M1263" s="24"/>
      <c r="N1263" s="24"/>
      <c r="O1263" s="24"/>
      <c r="P1263" s="24"/>
      <c r="Q1263" s="24"/>
      <c r="R1263" s="24"/>
      <c r="S1263" s="24"/>
    </row>
    <row r="1264" spans="13:19" x14ac:dyDescent="0.2">
      <c r="M1264" s="24"/>
      <c r="N1264" s="24"/>
      <c r="O1264" s="24"/>
      <c r="P1264" s="24"/>
      <c r="Q1264" s="24"/>
      <c r="R1264" s="24"/>
      <c r="S1264" s="24"/>
    </row>
    <row r="1265" spans="13:19" x14ac:dyDescent="0.2">
      <c r="M1265" s="24"/>
      <c r="N1265" s="24"/>
      <c r="O1265" s="24"/>
      <c r="P1265" s="24"/>
      <c r="Q1265" s="24"/>
      <c r="R1265" s="24"/>
      <c r="S1265" s="24"/>
    </row>
    <row r="1266" spans="13:19" x14ac:dyDescent="0.2">
      <c r="M1266" s="24"/>
      <c r="N1266" s="24"/>
      <c r="O1266" s="24"/>
      <c r="P1266" s="24"/>
      <c r="Q1266" s="24"/>
      <c r="R1266" s="24"/>
      <c r="S1266" s="24"/>
    </row>
    <row r="1267" spans="13:19" x14ac:dyDescent="0.2">
      <c r="M1267" s="24"/>
      <c r="N1267" s="24"/>
      <c r="O1267" s="24"/>
      <c r="P1267" s="24"/>
      <c r="Q1267" s="24"/>
      <c r="R1267" s="24"/>
      <c r="S1267" s="24"/>
    </row>
    <row r="1268" spans="13:19" x14ac:dyDescent="0.2">
      <c r="M1268" s="24"/>
      <c r="N1268" s="24"/>
      <c r="O1268" s="24"/>
      <c r="P1268" s="24"/>
      <c r="Q1268" s="24"/>
      <c r="R1268" s="24"/>
      <c r="S1268" s="24"/>
    </row>
    <row r="1269" spans="13:19" x14ac:dyDescent="0.2">
      <c r="M1269" s="24"/>
      <c r="N1269" s="24"/>
      <c r="O1269" s="24"/>
      <c r="P1269" s="24"/>
      <c r="Q1269" s="24"/>
      <c r="R1269" s="24"/>
      <c r="S1269" s="24"/>
    </row>
    <row r="1270" spans="13:19" x14ac:dyDescent="0.2">
      <c r="M1270" s="24"/>
      <c r="N1270" s="24"/>
      <c r="O1270" s="24"/>
      <c r="P1270" s="24"/>
      <c r="Q1270" s="24"/>
      <c r="R1270" s="24"/>
      <c r="S1270" s="24"/>
    </row>
    <row r="1271" spans="13:19" x14ac:dyDescent="0.2">
      <c r="M1271" s="24"/>
      <c r="N1271" s="24"/>
      <c r="O1271" s="24"/>
      <c r="P1271" s="24"/>
      <c r="Q1271" s="24"/>
      <c r="R1271" s="24"/>
      <c r="S1271" s="24"/>
    </row>
    <row r="1272" spans="13:19" x14ac:dyDescent="0.2">
      <c r="M1272" s="24"/>
      <c r="N1272" s="24"/>
      <c r="O1272" s="24"/>
      <c r="P1272" s="24"/>
      <c r="Q1272" s="24"/>
      <c r="R1272" s="24"/>
      <c r="S1272" s="24"/>
    </row>
    <row r="1273" spans="13:19" x14ac:dyDescent="0.2">
      <c r="M1273" s="24"/>
      <c r="N1273" s="24"/>
      <c r="O1273" s="24"/>
      <c r="P1273" s="24"/>
      <c r="Q1273" s="24"/>
      <c r="R1273" s="24"/>
      <c r="S1273" s="24"/>
    </row>
    <row r="1274" spans="13:19" x14ac:dyDescent="0.2">
      <c r="M1274" s="24"/>
      <c r="N1274" s="24"/>
      <c r="O1274" s="24"/>
      <c r="P1274" s="24"/>
      <c r="Q1274" s="24"/>
      <c r="R1274" s="24"/>
      <c r="S1274" s="24"/>
    </row>
    <row r="1275" spans="13:19" x14ac:dyDescent="0.2">
      <c r="M1275" s="24"/>
      <c r="N1275" s="24"/>
      <c r="O1275" s="24"/>
      <c r="P1275" s="24"/>
      <c r="Q1275" s="24"/>
      <c r="R1275" s="24"/>
      <c r="S1275" s="24"/>
    </row>
    <row r="1276" spans="13:19" x14ac:dyDescent="0.2">
      <c r="M1276" s="24"/>
      <c r="N1276" s="24"/>
      <c r="O1276" s="24"/>
      <c r="P1276" s="24"/>
      <c r="Q1276" s="24"/>
      <c r="R1276" s="24"/>
      <c r="S1276" s="24"/>
    </row>
    <row r="1277" spans="13:19" x14ac:dyDescent="0.2">
      <c r="M1277" s="24"/>
      <c r="N1277" s="24"/>
      <c r="O1277" s="24"/>
      <c r="P1277" s="24"/>
      <c r="Q1277" s="24"/>
      <c r="R1277" s="24"/>
      <c r="S1277" s="24"/>
    </row>
    <row r="1278" spans="13:19" x14ac:dyDescent="0.2">
      <c r="M1278" s="24"/>
      <c r="N1278" s="24"/>
      <c r="O1278" s="24"/>
      <c r="P1278" s="24"/>
      <c r="Q1278" s="24"/>
      <c r="R1278" s="24"/>
      <c r="S1278" s="24"/>
    </row>
    <row r="1279" spans="13:19" x14ac:dyDescent="0.2">
      <c r="M1279" s="24"/>
      <c r="N1279" s="24"/>
      <c r="O1279" s="24"/>
      <c r="P1279" s="24"/>
      <c r="Q1279" s="24"/>
      <c r="R1279" s="24"/>
      <c r="S1279" s="24"/>
    </row>
    <row r="1280" spans="13:19" x14ac:dyDescent="0.2">
      <c r="M1280" s="24"/>
      <c r="N1280" s="24"/>
      <c r="O1280" s="24"/>
      <c r="P1280" s="24"/>
      <c r="Q1280" s="24"/>
      <c r="R1280" s="24"/>
      <c r="S1280" s="24"/>
    </row>
    <row r="1281" spans="13:19" x14ac:dyDescent="0.2">
      <c r="M1281" s="24"/>
      <c r="N1281" s="24"/>
      <c r="O1281" s="24"/>
      <c r="P1281" s="24"/>
      <c r="Q1281" s="24"/>
      <c r="R1281" s="24"/>
      <c r="S1281" s="24"/>
    </row>
    <row r="1282" spans="13:19" x14ac:dyDescent="0.2">
      <c r="M1282" s="24"/>
      <c r="N1282" s="24"/>
      <c r="O1282" s="24"/>
      <c r="P1282" s="24"/>
      <c r="Q1282" s="24"/>
      <c r="R1282" s="24"/>
      <c r="S1282" s="24"/>
    </row>
    <row r="1283" spans="13:19" x14ac:dyDescent="0.2">
      <c r="M1283" s="24"/>
      <c r="N1283" s="24"/>
      <c r="O1283" s="24"/>
      <c r="P1283" s="24"/>
      <c r="Q1283" s="24"/>
      <c r="R1283" s="24"/>
      <c r="S1283" s="24"/>
    </row>
    <row r="1284" spans="13:19" x14ac:dyDescent="0.2">
      <c r="M1284" s="24"/>
      <c r="N1284" s="24"/>
      <c r="O1284" s="24"/>
      <c r="P1284" s="24"/>
      <c r="Q1284" s="24"/>
      <c r="R1284" s="24"/>
      <c r="S1284" s="24"/>
    </row>
    <row r="1285" spans="13:19" x14ac:dyDescent="0.2">
      <c r="M1285" s="24"/>
      <c r="N1285" s="24"/>
      <c r="O1285" s="24"/>
      <c r="P1285" s="24"/>
      <c r="Q1285" s="24"/>
      <c r="R1285" s="24"/>
      <c r="S1285" s="24"/>
    </row>
    <row r="1286" spans="13:19" x14ac:dyDescent="0.2">
      <c r="M1286" s="24"/>
      <c r="N1286" s="24"/>
      <c r="O1286" s="24"/>
      <c r="P1286" s="24"/>
      <c r="Q1286" s="24"/>
      <c r="R1286" s="24"/>
      <c r="S1286" s="24"/>
    </row>
    <row r="1287" spans="13:19" x14ac:dyDescent="0.2">
      <c r="M1287" s="24"/>
      <c r="N1287" s="24"/>
      <c r="O1287" s="24"/>
      <c r="P1287" s="24"/>
      <c r="Q1287" s="24"/>
      <c r="R1287" s="24"/>
      <c r="S1287" s="24"/>
    </row>
    <row r="1288" spans="13:19" x14ac:dyDescent="0.2">
      <c r="M1288" s="24"/>
      <c r="N1288" s="24"/>
      <c r="O1288" s="24"/>
      <c r="P1288" s="24"/>
      <c r="Q1288" s="24"/>
      <c r="R1288" s="24"/>
      <c r="S1288" s="24"/>
    </row>
    <row r="1289" spans="13:19" x14ac:dyDescent="0.2">
      <c r="M1289" s="24"/>
      <c r="N1289" s="24"/>
      <c r="O1289" s="24"/>
      <c r="P1289" s="24"/>
      <c r="Q1289" s="24"/>
      <c r="R1289" s="24"/>
      <c r="S1289" s="24"/>
    </row>
    <row r="1290" spans="13:19" x14ac:dyDescent="0.2">
      <c r="M1290" s="24"/>
      <c r="N1290" s="24"/>
      <c r="O1290" s="24"/>
      <c r="P1290" s="24"/>
      <c r="Q1290" s="24"/>
      <c r="R1290" s="24"/>
      <c r="S1290" s="24"/>
    </row>
    <row r="1291" spans="13:19" x14ac:dyDescent="0.2">
      <c r="M1291" s="24"/>
      <c r="N1291" s="24"/>
      <c r="O1291" s="24"/>
      <c r="P1291" s="24"/>
      <c r="Q1291" s="24"/>
      <c r="R1291" s="24"/>
      <c r="S1291" s="24"/>
    </row>
    <row r="1292" spans="13:19" x14ac:dyDescent="0.2">
      <c r="M1292" s="24"/>
      <c r="N1292" s="24"/>
      <c r="O1292" s="24"/>
      <c r="P1292" s="24"/>
      <c r="Q1292" s="24"/>
      <c r="R1292" s="24"/>
      <c r="S1292" s="24"/>
    </row>
    <row r="1293" spans="13:19" x14ac:dyDescent="0.2">
      <c r="M1293" s="24"/>
      <c r="N1293" s="24"/>
      <c r="O1293" s="24"/>
      <c r="P1293" s="24"/>
      <c r="Q1293" s="24"/>
      <c r="R1293" s="24"/>
      <c r="S1293" s="24"/>
    </row>
    <row r="1294" spans="13:19" x14ac:dyDescent="0.2">
      <c r="M1294" s="24"/>
      <c r="N1294" s="24"/>
      <c r="O1294" s="24"/>
      <c r="P1294" s="24"/>
      <c r="Q1294" s="24"/>
      <c r="R1294" s="24"/>
      <c r="S1294" s="24"/>
    </row>
    <row r="1295" spans="13:19" x14ac:dyDescent="0.2">
      <c r="M1295" s="24"/>
      <c r="N1295" s="24"/>
      <c r="O1295" s="24"/>
      <c r="P1295" s="24"/>
      <c r="Q1295" s="24"/>
      <c r="R1295" s="24"/>
      <c r="S1295" s="24"/>
    </row>
    <row r="1296" spans="13:19" x14ac:dyDescent="0.2">
      <c r="M1296" s="24"/>
      <c r="N1296" s="24"/>
      <c r="O1296" s="24"/>
      <c r="P1296" s="24"/>
      <c r="Q1296" s="24"/>
      <c r="R1296" s="24"/>
      <c r="S1296" s="24"/>
    </row>
    <row r="1297" spans="13:19" x14ac:dyDescent="0.2">
      <c r="M1297" s="24"/>
      <c r="N1297" s="24"/>
      <c r="O1297" s="24"/>
      <c r="P1297" s="24"/>
      <c r="Q1297" s="24"/>
      <c r="R1297" s="24"/>
      <c r="S1297" s="24"/>
    </row>
    <row r="1298" spans="13:19" x14ac:dyDescent="0.2">
      <c r="M1298" s="24"/>
      <c r="N1298" s="24"/>
      <c r="O1298" s="24"/>
      <c r="P1298" s="24"/>
      <c r="Q1298" s="24"/>
      <c r="R1298" s="24"/>
      <c r="S1298" s="24"/>
    </row>
    <row r="1299" spans="13:19" x14ac:dyDescent="0.2">
      <c r="M1299" s="24"/>
      <c r="N1299" s="24"/>
      <c r="O1299" s="24"/>
      <c r="P1299" s="24"/>
      <c r="Q1299" s="24"/>
      <c r="R1299" s="24"/>
      <c r="S1299" s="24"/>
    </row>
    <row r="1300" spans="13:19" x14ac:dyDescent="0.2">
      <c r="M1300" s="24"/>
      <c r="N1300" s="24"/>
      <c r="O1300" s="24"/>
      <c r="P1300" s="24"/>
      <c r="Q1300" s="24"/>
      <c r="R1300" s="24"/>
      <c r="S1300" s="24"/>
    </row>
    <row r="1301" spans="13:19" x14ac:dyDescent="0.2">
      <c r="M1301" s="24"/>
      <c r="N1301" s="24"/>
      <c r="O1301" s="24"/>
      <c r="P1301" s="24"/>
      <c r="Q1301" s="24"/>
      <c r="R1301" s="24"/>
      <c r="S1301" s="24"/>
    </row>
    <row r="1302" spans="13:19" x14ac:dyDescent="0.2">
      <c r="M1302" s="24"/>
      <c r="N1302" s="24"/>
      <c r="O1302" s="24"/>
      <c r="P1302" s="24"/>
      <c r="Q1302" s="24"/>
      <c r="R1302" s="24"/>
      <c r="S1302" s="24"/>
    </row>
    <row r="1303" spans="13:19" x14ac:dyDescent="0.2">
      <c r="M1303" s="24"/>
      <c r="N1303" s="24"/>
      <c r="O1303" s="24"/>
      <c r="P1303" s="24"/>
      <c r="Q1303" s="24"/>
      <c r="R1303" s="24"/>
      <c r="S1303" s="24"/>
    </row>
    <row r="1304" spans="13:19" x14ac:dyDescent="0.2">
      <c r="M1304" s="24"/>
      <c r="N1304" s="24"/>
      <c r="O1304" s="24"/>
      <c r="P1304" s="24"/>
      <c r="Q1304" s="24"/>
      <c r="R1304" s="24"/>
      <c r="S1304" s="24"/>
    </row>
    <row r="1305" spans="13:19" x14ac:dyDescent="0.2">
      <c r="M1305" s="24"/>
      <c r="N1305" s="24"/>
      <c r="O1305" s="24"/>
      <c r="P1305" s="24"/>
      <c r="Q1305" s="24"/>
      <c r="R1305" s="24"/>
      <c r="S1305" s="24"/>
    </row>
    <row r="1306" spans="13:19" x14ac:dyDescent="0.2">
      <c r="M1306" s="24"/>
      <c r="N1306" s="24"/>
      <c r="O1306" s="24"/>
      <c r="P1306" s="24"/>
      <c r="Q1306" s="24"/>
      <c r="R1306" s="24"/>
      <c r="S1306" s="24"/>
    </row>
    <row r="1307" spans="13:19" x14ac:dyDescent="0.2">
      <c r="M1307" s="24"/>
      <c r="N1307" s="24"/>
      <c r="O1307" s="24"/>
      <c r="P1307" s="24"/>
      <c r="Q1307" s="24"/>
      <c r="R1307" s="24"/>
      <c r="S1307" s="24"/>
    </row>
    <row r="1308" spans="13:19" x14ac:dyDescent="0.2">
      <c r="M1308" s="24"/>
      <c r="N1308" s="24"/>
      <c r="O1308" s="24"/>
      <c r="P1308" s="24"/>
      <c r="Q1308" s="24"/>
      <c r="R1308" s="24"/>
      <c r="S1308" s="24"/>
    </row>
    <row r="1309" spans="13:19" x14ac:dyDescent="0.2">
      <c r="M1309" s="24"/>
      <c r="N1309" s="24"/>
      <c r="O1309" s="24"/>
      <c r="P1309" s="24"/>
      <c r="Q1309" s="24"/>
      <c r="R1309" s="24"/>
      <c r="S1309" s="24"/>
    </row>
    <row r="1310" spans="13:19" x14ac:dyDescent="0.2">
      <c r="M1310" s="24"/>
      <c r="N1310" s="24"/>
      <c r="O1310" s="24"/>
      <c r="P1310" s="24"/>
      <c r="Q1310" s="24"/>
      <c r="R1310" s="24"/>
      <c r="S1310" s="24"/>
    </row>
    <row r="1311" spans="13:19" x14ac:dyDescent="0.2">
      <c r="M1311" s="24"/>
      <c r="N1311" s="24"/>
      <c r="O1311" s="24"/>
      <c r="P1311" s="24"/>
      <c r="Q1311" s="24"/>
      <c r="R1311" s="24"/>
      <c r="S1311" s="24"/>
    </row>
    <row r="1312" spans="13:19" x14ac:dyDescent="0.2">
      <c r="M1312" s="24"/>
      <c r="N1312" s="24"/>
      <c r="O1312" s="24"/>
      <c r="P1312" s="24"/>
      <c r="Q1312" s="24"/>
      <c r="R1312" s="24"/>
      <c r="S1312" s="24"/>
    </row>
    <row r="1313" spans="13:19" x14ac:dyDescent="0.2">
      <c r="M1313" s="24"/>
      <c r="N1313" s="24"/>
      <c r="O1313" s="24"/>
      <c r="P1313" s="24"/>
      <c r="Q1313" s="24"/>
      <c r="R1313" s="24"/>
      <c r="S1313" s="24"/>
    </row>
    <row r="1314" spans="13:19" x14ac:dyDescent="0.2">
      <c r="M1314" s="24"/>
      <c r="N1314" s="24"/>
      <c r="O1314" s="24"/>
      <c r="P1314" s="24"/>
      <c r="Q1314" s="24"/>
      <c r="R1314" s="24"/>
      <c r="S1314" s="24"/>
    </row>
    <row r="1315" spans="13:19" x14ac:dyDescent="0.2">
      <c r="M1315" s="24"/>
      <c r="N1315" s="24"/>
      <c r="O1315" s="24"/>
      <c r="P1315" s="24"/>
      <c r="Q1315" s="24"/>
      <c r="R1315" s="24"/>
      <c r="S1315" s="24"/>
    </row>
    <row r="1316" spans="13:19" x14ac:dyDescent="0.2">
      <c r="M1316" s="24"/>
      <c r="N1316" s="24"/>
      <c r="O1316" s="24"/>
      <c r="P1316" s="24"/>
      <c r="Q1316" s="24"/>
      <c r="R1316" s="24"/>
      <c r="S1316" s="24"/>
    </row>
    <row r="1317" spans="13:19" x14ac:dyDescent="0.2">
      <c r="M1317" s="24"/>
      <c r="N1317" s="24"/>
      <c r="O1317" s="24"/>
      <c r="P1317" s="24"/>
      <c r="Q1317" s="24"/>
      <c r="R1317" s="24"/>
      <c r="S1317" s="24"/>
    </row>
    <row r="1318" spans="13:19" x14ac:dyDescent="0.2">
      <c r="M1318" s="24"/>
      <c r="N1318" s="24"/>
      <c r="O1318" s="24"/>
      <c r="P1318" s="24"/>
      <c r="Q1318" s="24"/>
      <c r="R1318" s="24"/>
      <c r="S1318" s="24"/>
    </row>
    <row r="1319" spans="13:19" x14ac:dyDescent="0.2">
      <c r="M1319" s="24"/>
      <c r="N1319" s="24"/>
      <c r="O1319" s="24"/>
      <c r="P1319" s="24"/>
      <c r="Q1319" s="24"/>
      <c r="R1319" s="24"/>
      <c r="S1319" s="24"/>
    </row>
    <row r="1320" spans="13:19" x14ac:dyDescent="0.2">
      <c r="M1320" s="24"/>
      <c r="N1320" s="24"/>
      <c r="O1320" s="24"/>
      <c r="P1320" s="24"/>
      <c r="Q1320" s="24"/>
      <c r="R1320" s="24"/>
      <c r="S1320" s="24"/>
    </row>
    <row r="1321" spans="13:19" x14ac:dyDescent="0.2">
      <c r="M1321" s="24"/>
      <c r="N1321" s="24"/>
      <c r="O1321" s="24"/>
      <c r="P1321" s="24"/>
      <c r="Q1321" s="24"/>
      <c r="R1321" s="24"/>
      <c r="S1321" s="24"/>
    </row>
    <row r="1322" spans="13:19" x14ac:dyDescent="0.2">
      <c r="M1322" s="24"/>
      <c r="N1322" s="24"/>
      <c r="O1322" s="24"/>
      <c r="P1322" s="24"/>
      <c r="Q1322" s="24"/>
      <c r="R1322" s="24"/>
      <c r="S1322" s="24"/>
    </row>
    <row r="1323" spans="13:19" x14ac:dyDescent="0.2">
      <c r="M1323" s="24"/>
      <c r="N1323" s="24"/>
      <c r="O1323" s="24"/>
      <c r="P1323" s="24"/>
      <c r="Q1323" s="24"/>
      <c r="R1323" s="24"/>
      <c r="S1323" s="24"/>
    </row>
    <row r="1324" spans="13:19" x14ac:dyDescent="0.2">
      <c r="M1324" s="24"/>
      <c r="N1324" s="24"/>
      <c r="O1324" s="24"/>
      <c r="P1324" s="24"/>
      <c r="Q1324" s="24"/>
      <c r="R1324" s="24"/>
      <c r="S1324" s="24"/>
    </row>
    <row r="1325" spans="13:19" x14ac:dyDescent="0.2">
      <c r="M1325" s="24"/>
      <c r="N1325" s="24"/>
      <c r="O1325" s="24"/>
      <c r="P1325" s="24"/>
      <c r="Q1325" s="24"/>
      <c r="R1325" s="24"/>
      <c r="S1325" s="24"/>
    </row>
    <row r="1326" spans="13:19" x14ac:dyDescent="0.2">
      <c r="M1326" s="24"/>
      <c r="N1326" s="24"/>
      <c r="O1326" s="24"/>
      <c r="P1326" s="24"/>
      <c r="Q1326" s="24"/>
      <c r="R1326" s="24"/>
      <c r="S1326" s="24"/>
    </row>
    <row r="1327" spans="13:19" x14ac:dyDescent="0.2">
      <c r="M1327" s="24"/>
      <c r="N1327" s="24"/>
      <c r="O1327" s="24"/>
      <c r="P1327" s="24"/>
      <c r="Q1327" s="24"/>
      <c r="R1327" s="24"/>
      <c r="S1327" s="24"/>
    </row>
    <row r="1328" spans="13:19" x14ac:dyDescent="0.2">
      <c r="M1328" s="24"/>
      <c r="N1328" s="24"/>
      <c r="O1328" s="24"/>
      <c r="P1328" s="24"/>
      <c r="Q1328" s="24"/>
      <c r="R1328" s="24"/>
      <c r="S1328" s="24"/>
    </row>
    <row r="1329" spans="13:19" x14ac:dyDescent="0.2">
      <c r="M1329" s="24"/>
      <c r="N1329" s="24"/>
      <c r="O1329" s="24"/>
      <c r="P1329" s="24"/>
      <c r="Q1329" s="24"/>
      <c r="R1329" s="24"/>
      <c r="S1329" s="24"/>
    </row>
    <row r="1330" spans="13:19" x14ac:dyDescent="0.2">
      <c r="M1330" s="24"/>
      <c r="N1330" s="24"/>
      <c r="O1330" s="24"/>
      <c r="P1330" s="24"/>
      <c r="Q1330" s="24"/>
      <c r="R1330" s="24"/>
      <c r="S1330" s="24"/>
    </row>
    <row r="1331" spans="13:19" x14ac:dyDescent="0.2">
      <c r="M1331" s="24"/>
      <c r="N1331" s="24"/>
      <c r="O1331" s="24"/>
      <c r="P1331" s="24"/>
      <c r="Q1331" s="24"/>
      <c r="R1331" s="24"/>
      <c r="S1331" s="24"/>
    </row>
    <row r="1332" spans="13:19" x14ac:dyDescent="0.2">
      <c r="M1332" s="24"/>
      <c r="N1332" s="24"/>
      <c r="O1332" s="24"/>
      <c r="P1332" s="24"/>
      <c r="Q1332" s="24"/>
      <c r="R1332" s="24"/>
      <c r="S1332" s="24"/>
    </row>
    <row r="1333" spans="13:19" x14ac:dyDescent="0.2">
      <c r="M1333" s="24"/>
      <c r="N1333" s="24"/>
      <c r="O1333" s="24"/>
      <c r="P1333" s="24"/>
      <c r="Q1333" s="24"/>
      <c r="R1333" s="24"/>
      <c r="S1333" s="24"/>
    </row>
    <row r="1334" spans="13:19" x14ac:dyDescent="0.2">
      <c r="M1334" s="24"/>
      <c r="N1334" s="24"/>
      <c r="O1334" s="24"/>
      <c r="P1334" s="24"/>
      <c r="Q1334" s="24"/>
      <c r="R1334" s="24"/>
      <c r="S1334" s="24"/>
    </row>
    <row r="1335" spans="13:19" x14ac:dyDescent="0.2">
      <c r="M1335" s="24"/>
      <c r="N1335" s="24"/>
      <c r="O1335" s="24"/>
      <c r="P1335" s="24"/>
      <c r="Q1335" s="24"/>
      <c r="R1335" s="24"/>
      <c r="S1335" s="24"/>
    </row>
    <row r="1336" spans="13:19" x14ac:dyDescent="0.2">
      <c r="M1336" s="24"/>
      <c r="N1336" s="24"/>
      <c r="O1336" s="24"/>
      <c r="P1336" s="24"/>
      <c r="Q1336" s="24"/>
      <c r="R1336" s="24"/>
      <c r="S1336" s="24"/>
    </row>
    <row r="1337" spans="13:19" x14ac:dyDescent="0.2">
      <c r="M1337" s="24"/>
      <c r="N1337" s="24"/>
      <c r="O1337" s="24"/>
      <c r="P1337" s="24"/>
      <c r="Q1337" s="24"/>
      <c r="R1337" s="24"/>
      <c r="S1337" s="24"/>
    </row>
    <row r="1338" spans="13:19" x14ac:dyDescent="0.2">
      <c r="M1338" s="24"/>
      <c r="N1338" s="24"/>
      <c r="O1338" s="24"/>
      <c r="P1338" s="24"/>
      <c r="Q1338" s="24"/>
      <c r="R1338" s="24"/>
      <c r="S1338" s="24"/>
    </row>
    <row r="1339" spans="13:19" x14ac:dyDescent="0.2">
      <c r="M1339" s="24"/>
      <c r="N1339" s="24"/>
      <c r="O1339" s="24"/>
      <c r="P1339" s="24"/>
      <c r="Q1339" s="24"/>
      <c r="R1339" s="24"/>
      <c r="S1339" s="24"/>
    </row>
    <row r="1340" spans="13:19" x14ac:dyDescent="0.2">
      <c r="M1340" s="24"/>
      <c r="N1340" s="24"/>
      <c r="O1340" s="24"/>
      <c r="P1340" s="24"/>
      <c r="Q1340" s="24"/>
      <c r="R1340" s="24"/>
      <c r="S1340" s="24"/>
    </row>
    <row r="1341" spans="13:19" x14ac:dyDescent="0.2">
      <c r="M1341" s="24"/>
      <c r="N1341" s="24"/>
      <c r="O1341" s="24"/>
      <c r="P1341" s="24"/>
      <c r="Q1341" s="24"/>
      <c r="R1341" s="24"/>
      <c r="S1341" s="24"/>
    </row>
    <row r="1342" spans="13:19" x14ac:dyDescent="0.2">
      <c r="M1342" s="24"/>
      <c r="N1342" s="24"/>
      <c r="O1342" s="24"/>
      <c r="P1342" s="24"/>
      <c r="Q1342" s="24"/>
      <c r="R1342" s="24"/>
      <c r="S1342" s="24"/>
    </row>
    <row r="1343" spans="13:19" x14ac:dyDescent="0.2">
      <c r="M1343" s="24"/>
      <c r="N1343" s="24"/>
      <c r="O1343" s="24"/>
      <c r="P1343" s="24"/>
      <c r="Q1343" s="24"/>
      <c r="R1343" s="24"/>
      <c r="S1343" s="24"/>
    </row>
    <row r="1344" spans="13:19" x14ac:dyDescent="0.2">
      <c r="M1344" s="24"/>
      <c r="N1344" s="24"/>
      <c r="O1344" s="24"/>
      <c r="P1344" s="24"/>
      <c r="Q1344" s="24"/>
      <c r="R1344" s="24"/>
      <c r="S1344" s="24"/>
    </row>
    <row r="1345" spans="13:19" x14ac:dyDescent="0.2">
      <c r="M1345" s="24"/>
      <c r="N1345" s="24"/>
      <c r="O1345" s="24"/>
      <c r="P1345" s="24"/>
      <c r="Q1345" s="24"/>
      <c r="R1345" s="24"/>
      <c r="S1345" s="24"/>
    </row>
    <row r="1346" spans="13:19" x14ac:dyDescent="0.2">
      <c r="M1346" s="24"/>
      <c r="N1346" s="24"/>
      <c r="O1346" s="24"/>
      <c r="P1346" s="24"/>
      <c r="Q1346" s="24"/>
      <c r="R1346" s="24"/>
      <c r="S1346" s="24"/>
    </row>
    <row r="1347" spans="13:19" x14ac:dyDescent="0.2">
      <c r="M1347" s="24"/>
      <c r="N1347" s="24"/>
      <c r="O1347" s="24"/>
      <c r="P1347" s="24"/>
      <c r="Q1347" s="24"/>
      <c r="R1347" s="24"/>
      <c r="S1347" s="24"/>
    </row>
    <row r="1348" spans="13:19" x14ac:dyDescent="0.2">
      <c r="M1348" s="24"/>
      <c r="N1348" s="24"/>
      <c r="O1348" s="24"/>
      <c r="P1348" s="24"/>
      <c r="Q1348" s="24"/>
      <c r="R1348" s="24"/>
      <c r="S1348" s="24"/>
    </row>
    <row r="1349" spans="13:19" x14ac:dyDescent="0.2">
      <c r="M1349" s="24"/>
      <c r="N1349" s="24"/>
      <c r="O1349" s="24"/>
      <c r="P1349" s="24"/>
      <c r="Q1349" s="24"/>
      <c r="R1349" s="24"/>
      <c r="S1349" s="24"/>
    </row>
    <row r="1350" spans="13:19" x14ac:dyDescent="0.2">
      <c r="M1350" s="24"/>
      <c r="N1350" s="24"/>
      <c r="O1350" s="24"/>
      <c r="P1350" s="24"/>
      <c r="Q1350" s="24"/>
      <c r="R1350" s="24"/>
      <c r="S1350" s="24"/>
    </row>
    <row r="1351" spans="13:19" x14ac:dyDescent="0.2">
      <c r="M1351" s="24"/>
      <c r="N1351" s="24"/>
      <c r="O1351" s="24"/>
      <c r="P1351" s="24"/>
      <c r="Q1351" s="24"/>
      <c r="R1351" s="24"/>
      <c r="S1351" s="24"/>
    </row>
    <row r="1352" spans="13:19" x14ac:dyDescent="0.2">
      <c r="M1352" s="24"/>
      <c r="N1352" s="24"/>
      <c r="O1352" s="24"/>
      <c r="P1352" s="24"/>
      <c r="Q1352" s="24"/>
      <c r="R1352" s="24"/>
      <c r="S1352" s="24"/>
    </row>
    <row r="1353" spans="13:19" x14ac:dyDescent="0.2">
      <c r="M1353" s="24"/>
      <c r="N1353" s="24"/>
      <c r="O1353" s="24"/>
      <c r="P1353" s="24"/>
      <c r="Q1353" s="24"/>
      <c r="R1353" s="24"/>
      <c r="S1353" s="24"/>
    </row>
    <row r="1354" spans="13:19" x14ac:dyDescent="0.2">
      <c r="M1354" s="24"/>
      <c r="N1354" s="24"/>
      <c r="O1354" s="24"/>
      <c r="P1354" s="24"/>
      <c r="Q1354" s="24"/>
      <c r="R1354" s="24"/>
      <c r="S1354" s="24"/>
    </row>
    <row r="1355" spans="13:19" x14ac:dyDescent="0.2">
      <c r="M1355" s="24"/>
      <c r="N1355" s="24"/>
      <c r="O1355" s="24"/>
      <c r="P1355" s="24"/>
      <c r="Q1355" s="24"/>
      <c r="R1355" s="24"/>
      <c r="S1355" s="24"/>
    </row>
    <row r="1356" spans="13:19" x14ac:dyDescent="0.2">
      <c r="M1356" s="24"/>
      <c r="N1356" s="24"/>
      <c r="O1356" s="24"/>
      <c r="P1356" s="24"/>
      <c r="Q1356" s="24"/>
      <c r="R1356" s="24"/>
      <c r="S1356" s="24"/>
    </row>
    <row r="1357" spans="13:19" x14ac:dyDescent="0.2">
      <c r="M1357" s="24"/>
      <c r="N1357" s="24"/>
      <c r="O1357" s="24"/>
      <c r="P1357" s="24"/>
      <c r="Q1357" s="24"/>
      <c r="R1357" s="24"/>
      <c r="S1357" s="24"/>
    </row>
    <row r="1358" spans="13:19" x14ac:dyDescent="0.2">
      <c r="M1358" s="24"/>
      <c r="N1358" s="24"/>
      <c r="O1358" s="24"/>
      <c r="P1358" s="24"/>
      <c r="Q1358" s="24"/>
      <c r="R1358" s="24"/>
      <c r="S1358" s="24"/>
    </row>
    <row r="1359" spans="13:19" x14ac:dyDescent="0.2">
      <c r="M1359" s="24"/>
      <c r="N1359" s="24"/>
      <c r="O1359" s="24"/>
      <c r="P1359" s="24"/>
      <c r="Q1359" s="24"/>
      <c r="R1359" s="24"/>
      <c r="S1359" s="24"/>
    </row>
    <row r="1360" spans="13:19" x14ac:dyDescent="0.2">
      <c r="M1360" s="24"/>
      <c r="N1360" s="24"/>
      <c r="O1360" s="24"/>
      <c r="P1360" s="24"/>
      <c r="Q1360" s="24"/>
      <c r="R1360" s="24"/>
      <c r="S1360" s="24"/>
    </row>
    <row r="1361" spans="13:19" x14ac:dyDescent="0.2">
      <c r="M1361" s="24"/>
      <c r="N1361" s="24"/>
      <c r="O1361" s="24"/>
      <c r="P1361" s="24"/>
      <c r="Q1361" s="24"/>
      <c r="R1361" s="24"/>
      <c r="S1361" s="24"/>
    </row>
    <row r="1362" spans="13:19" x14ac:dyDescent="0.2">
      <c r="M1362" s="24"/>
      <c r="N1362" s="24"/>
      <c r="O1362" s="24"/>
      <c r="P1362" s="24"/>
      <c r="Q1362" s="24"/>
      <c r="R1362" s="24"/>
      <c r="S1362" s="24"/>
    </row>
    <row r="1363" spans="13:19" x14ac:dyDescent="0.2">
      <c r="M1363" s="24"/>
      <c r="N1363" s="24"/>
      <c r="O1363" s="24"/>
      <c r="P1363" s="24"/>
      <c r="Q1363" s="24"/>
      <c r="R1363" s="24"/>
      <c r="S1363" s="24"/>
    </row>
    <row r="1364" spans="13:19" x14ac:dyDescent="0.2">
      <c r="M1364" s="24"/>
      <c r="N1364" s="24"/>
      <c r="O1364" s="24"/>
      <c r="P1364" s="24"/>
      <c r="Q1364" s="24"/>
      <c r="R1364" s="24"/>
      <c r="S1364" s="24"/>
    </row>
    <row r="1365" spans="13:19" x14ac:dyDescent="0.2">
      <c r="M1365" s="24"/>
      <c r="N1365" s="24"/>
      <c r="O1365" s="24"/>
      <c r="P1365" s="24"/>
      <c r="Q1365" s="24"/>
      <c r="R1365" s="24"/>
      <c r="S1365" s="24"/>
    </row>
    <row r="1366" spans="13:19" x14ac:dyDescent="0.2">
      <c r="M1366" s="24"/>
      <c r="N1366" s="24"/>
      <c r="O1366" s="24"/>
      <c r="P1366" s="24"/>
      <c r="Q1366" s="24"/>
      <c r="R1366" s="24"/>
      <c r="S1366" s="24"/>
    </row>
    <row r="1367" spans="13:19" x14ac:dyDescent="0.2">
      <c r="M1367" s="24"/>
      <c r="N1367" s="24"/>
      <c r="O1367" s="24"/>
      <c r="P1367" s="24"/>
      <c r="Q1367" s="24"/>
      <c r="R1367" s="24"/>
      <c r="S1367" s="24"/>
    </row>
    <row r="1368" spans="13:19" x14ac:dyDescent="0.2">
      <c r="M1368" s="24"/>
      <c r="N1368" s="24"/>
      <c r="O1368" s="24"/>
      <c r="P1368" s="24"/>
      <c r="Q1368" s="24"/>
      <c r="R1368" s="24"/>
      <c r="S1368" s="24"/>
    </row>
    <row r="1369" spans="13:19" x14ac:dyDescent="0.2">
      <c r="M1369" s="24"/>
      <c r="N1369" s="24"/>
      <c r="O1369" s="24"/>
      <c r="P1369" s="24"/>
      <c r="Q1369" s="24"/>
      <c r="R1369" s="24"/>
      <c r="S1369" s="24"/>
    </row>
    <row r="1370" spans="13:19" x14ac:dyDescent="0.2">
      <c r="M1370" s="24"/>
      <c r="N1370" s="24"/>
      <c r="O1370" s="24"/>
      <c r="P1370" s="24"/>
      <c r="Q1370" s="24"/>
      <c r="R1370" s="24"/>
      <c r="S1370" s="24"/>
    </row>
    <row r="1371" spans="13:19" x14ac:dyDescent="0.2">
      <c r="M1371" s="24"/>
      <c r="N1371" s="24"/>
      <c r="O1371" s="24"/>
      <c r="P1371" s="24"/>
      <c r="Q1371" s="24"/>
      <c r="R1371" s="24"/>
      <c r="S1371" s="24"/>
    </row>
    <row r="1372" spans="13:19" x14ac:dyDescent="0.2">
      <c r="M1372" s="24"/>
      <c r="N1372" s="24"/>
      <c r="O1372" s="24"/>
      <c r="P1372" s="24"/>
      <c r="Q1372" s="24"/>
      <c r="R1372" s="24"/>
      <c r="S1372" s="24"/>
    </row>
    <row r="1373" spans="13:19" x14ac:dyDescent="0.2">
      <c r="M1373" s="24"/>
      <c r="N1373" s="24"/>
      <c r="O1373" s="24"/>
      <c r="P1373" s="24"/>
      <c r="Q1373" s="24"/>
      <c r="R1373" s="24"/>
      <c r="S1373" s="24"/>
    </row>
    <row r="1374" spans="13:19" x14ac:dyDescent="0.2">
      <c r="M1374" s="24"/>
      <c r="N1374" s="24"/>
      <c r="O1374" s="24"/>
      <c r="P1374" s="24"/>
      <c r="Q1374" s="24"/>
      <c r="R1374" s="24"/>
      <c r="S1374" s="24"/>
    </row>
    <row r="1375" spans="13:19" x14ac:dyDescent="0.2">
      <c r="M1375" s="24"/>
      <c r="N1375" s="24"/>
      <c r="O1375" s="24"/>
      <c r="P1375" s="24"/>
      <c r="Q1375" s="24"/>
      <c r="R1375" s="24"/>
      <c r="S1375" s="24"/>
    </row>
    <row r="1376" spans="13:19" x14ac:dyDescent="0.2">
      <c r="M1376" s="24"/>
      <c r="N1376" s="24"/>
      <c r="O1376" s="24"/>
      <c r="P1376" s="24"/>
      <c r="Q1376" s="24"/>
      <c r="R1376" s="24"/>
      <c r="S1376" s="24"/>
    </row>
    <row r="1377" spans="13:19" x14ac:dyDescent="0.2">
      <c r="M1377" s="24"/>
      <c r="N1377" s="24"/>
      <c r="O1377" s="24"/>
      <c r="P1377" s="24"/>
      <c r="Q1377" s="24"/>
      <c r="R1377" s="24"/>
      <c r="S1377" s="24"/>
    </row>
    <row r="1378" spans="13:19" x14ac:dyDescent="0.2">
      <c r="M1378" s="24"/>
      <c r="N1378" s="24"/>
      <c r="O1378" s="24"/>
      <c r="P1378" s="24"/>
      <c r="Q1378" s="24"/>
      <c r="R1378" s="24"/>
      <c r="S1378" s="24"/>
    </row>
    <row r="1379" spans="13:19" x14ac:dyDescent="0.2">
      <c r="M1379" s="24"/>
      <c r="N1379" s="24"/>
      <c r="O1379" s="24"/>
      <c r="P1379" s="24"/>
      <c r="Q1379" s="24"/>
      <c r="R1379" s="24"/>
      <c r="S1379" s="24"/>
    </row>
    <row r="1380" spans="13:19" x14ac:dyDescent="0.2">
      <c r="M1380" s="24"/>
      <c r="N1380" s="24"/>
      <c r="O1380" s="24"/>
      <c r="P1380" s="24"/>
      <c r="Q1380" s="24"/>
      <c r="R1380" s="24"/>
      <c r="S1380" s="24"/>
    </row>
    <row r="1381" spans="13:19" x14ac:dyDescent="0.2">
      <c r="M1381" s="24"/>
      <c r="N1381" s="24"/>
      <c r="O1381" s="24"/>
      <c r="P1381" s="24"/>
      <c r="Q1381" s="24"/>
      <c r="R1381" s="24"/>
      <c r="S1381" s="24"/>
    </row>
    <row r="1382" spans="13:19" x14ac:dyDescent="0.2">
      <c r="M1382" s="24"/>
      <c r="N1382" s="24"/>
      <c r="O1382" s="24"/>
      <c r="P1382" s="24"/>
      <c r="Q1382" s="24"/>
      <c r="R1382" s="24"/>
      <c r="S1382" s="24"/>
    </row>
    <row r="1383" spans="13:19" x14ac:dyDescent="0.2">
      <c r="M1383" s="24"/>
      <c r="N1383" s="24"/>
      <c r="O1383" s="24"/>
      <c r="P1383" s="24"/>
      <c r="Q1383" s="24"/>
      <c r="R1383" s="24"/>
      <c r="S1383" s="24"/>
    </row>
    <row r="1384" spans="13:19" x14ac:dyDescent="0.2">
      <c r="M1384" s="24"/>
      <c r="N1384" s="24"/>
      <c r="O1384" s="24"/>
      <c r="P1384" s="24"/>
      <c r="Q1384" s="24"/>
      <c r="R1384" s="24"/>
      <c r="S1384" s="24"/>
    </row>
    <row r="1385" spans="13:19" x14ac:dyDescent="0.2">
      <c r="M1385" s="24"/>
      <c r="N1385" s="24"/>
      <c r="O1385" s="24"/>
      <c r="P1385" s="24"/>
      <c r="Q1385" s="24"/>
      <c r="R1385" s="24"/>
      <c r="S1385" s="24"/>
    </row>
  </sheetData>
  <mergeCells count="52">
    <mergeCell ref="B88:L89"/>
    <mergeCell ref="D90:L92"/>
    <mergeCell ref="D93:L93"/>
    <mergeCell ref="D94:L94"/>
    <mergeCell ref="D95:L99"/>
    <mergeCell ref="B100:L101"/>
    <mergeCell ref="D79:L79"/>
    <mergeCell ref="D80:L80"/>
    <mergeCell ref="D81:L81"/>
    <mergeCell ref="D82:L85"/>
    <mergeCell ref="D86:L86"/>
    <mergeCell ref="D87:L87"/>
    <mergeCell ref="D65:L65"/>
    <mergeCell ref="D66:L66"/>
    <mergeCell ref="D67:L71"/>
    <mergeCell ref="D72:L72"/>
    <mergeCell ref="D73:L73"/>
    <mergeCell ref="D74:L78"/>
    <mergeCell ref="D45:L45"/>
    <mergeCell ref="D51:L51"/>
    <mergeCell ref="D52:L52"/>
    <mergeCell ref="D53:L57"/>
    <mergeCell ref="D58:L58"/>
    <mergeCell ref="D59:L59"/>
    <mergeCell ref="D30:L30"/>
    <mergeCell ref="D31:L31"/>
    <mergeCell ref="D37:L37"/>
    <mergeCell ref="D38:L38"/>
    <mergeCell ref="D39:L43"/>
    <mergeCell ref="D44:L44"/>
    <mergeCell ref="D13:L15"/>
    <mergeCell ref="D16:L16"/>
    <mergeCell ref="D17:L17"/>
    <mergeCell ref="D23:L23"/>
    <mergeCell ref="D24:L24"/>
    <mergeCell ref="D25:L29"/>
    <mergeCell ref="B7:D7"/>
    <mergeCell ref="B8:D8"/>
    <mergeCell ref="B9:D9"/>
    <mergeCell ref="B10:D10"/>
    <mergeCell ref="B11:L11"/>
    <mergeCell ref="B12:C12"/>
    <mergeCell ref="B2:L2"/>
    <mergeCell ref="B3:L3"/>
    <mergeCell ref="B4:L4"/>
    <mergeCell ref="B5:L5"/>
    <mergeCell ref="B6:D6"/>
    <mergeCell ref="E6:E7"/>
    <mergeCell ref="F6:F7"/>
    <mergeCell ref="G6:I6"/>
    <mergeCell ref="J6:J10"/>
    <mergeCell ref="K6:L10"/>
  </mergeCells>
  <conditionalFormatting sqref="L18 L48 M49">
    <cfRule type="expression" dxfId="71" priority="3" stopIfTrue="1">
      <formula>NOT(MONTH(L18)=$B$37)</formula>
    </cfRule>
    <cfRule type="expression" dxfId="70" priority="4" stopIfTrue="1">
      <formula>MATCH(L18,(((#REF!))),0)&gt;0</formula>
    </cfRule>
  </conditionalFormatting>
  <conditionalFormatting sqref="L32">
    <cfRule type="expression" dxfId="69" priority="1" stopIfTrue="1">
      <formula>NOT(MONTH(L32)=$B$37)</formula>
    </cfRule>
    <cfRule type="expression" dxfId="68" priority="2" stopIfTrue="1">
      <formula>MATCH(L32,(((#REF!))),0)&gt;0</formula>
    </cfRule>
  </conditionalFormatting>
  <conditionalFormatting sqref="L35:M35 M37 M42 D62">
    <cfRule type="expression" dxfId="67" priority="5" stopIfTrue="1">
      <formula>NOT(MONTH(D35)=$B$37)</formula>
    </cfRule>
    <cfRule type="expression" dxfId="66" priority="6" stopIfTrue="1">
      <formula>MATCH(D35,(((#REF!))),0)&gt;0</formula>
    </cfRule>
  </conditionalFormatting>
  <conditionalFormatting sqref="M14">
    <cfRule type="expression" dxfId="64" priority="19" stopIfTrue="1">
      <formula>NOT(MONTH(M14)=$B$37)</formula>
    </cfRule>
    <cfRule type="expression" dxfId="65" priority="20" stopIfTrue="1">
      <formula>MATCH(M14,(((#REF!))),0)&gt;0</formula>
    </cfRule>
  </conditionalFormatting>
  <conditionalFormatting sqref="M16">
    <cfRule type="expression" dxfId="62" priority="17" stopIfTrue="1">
      <formula>NOT(MONTH(M16)=$B$37)</formula>
    </cfRule>
    <cfRule type="expression" dxfId="63" priority="18" stopIfTrue="1">
      <formula>MATCH(M16,(((#REF!))),0)&gt;0</formula>
    </cfRule>
  </conditionalFormatting>
  <conditionalFormatting sqref="M21">
    <cfRule type="expression" dxfId="60" priority="23" stopIfTrue="1">
      <formula>NOT(MONTH(M21)=$B$37)</formula>
    </cfRule>
    <cfRule type="expression" dxfId="61" priority="24" stopIfTrue="1">
      <formula>MATCH(M21,(((#REF!))),0)&gt;0</formula>
    </cfRule>
  </conditionalFormatting>
  <conditionalFormatting sqref="M23">
    <cfRule type="expression" dxfId="58" priority="25" stopIfTrue="1">
      <formula>NOT(MONTH(M23)=$B$37)</formula>
    </cfRule>
    <cfRule type="expression" dxfId="59" priority="26" stopIfTrue="1">
      <formula>MATCH(M23,(((#REF!))),0)&gt;0</formula>
    </cfRule>
  </conditionalFormatting>
  <conditionalFormatting sqref="M28">
    <cfRule type="expression" dxfId="57" priority="15" stopIfTrue="1">
      <formula>NOT(MONTH(M28)=$B$37)</formula>
    </cfRule>
    <cfRule type="expression" dxfId="56" priority="16" stopIfTrue="1">
      <formula>MATCH(M28,(((#REF!))),0)&gt;0</formula>
    </cfRule>
  </conditionalFormatting>
  <conditionalFormatting sqref="M30">
    <cfRule type="expression" dxfId="55" priority="13" stopIfTrue="1">
      <formula>NOT(MONTH(M30)=$B$37)</formula>
    </cfRule>
    <cfRule type="expression" dxfId="54" priority="14" stopIfTrue="1">
      <formula>MATCH(M30,(((#REF!))),0)&gt;0</formula>
    </cfRule>
  </conditionalFormatting>
  <conditionalFormatting sqref="M44">
    <cfRule type="expression" dxfId="52" priority="11" stopIfTrue="1">
      <formula>NOT(MONTH(M44)=$B$37)</formula>
    </cfRule>
    <cfRule type="expression" dxfId="53" priority="12" stopIfTrue="1">
      <formula>MATCH(M44,(((#REF!))),0)&gt;0</formula>
    </cfRule>
  </conditionalFormatting>
  <conditionalFormatting sqref="M51">
    <cfRule type="expression" dxfId="51" priority="21" stopIfTrue="1">
      <formula>NOT(MONTH(M51)=$B$37)</formula>
    </cfRule>
    <cfRule type="expression" dxfId="50" priority="22" stopIfTrue="1">
      <formula>MATCH(M51,(((#REF!))),0)&gt;0</formula>
    </cfRule>
  </conditionalFormatting>
  <conditionalFormatting sqref="M56">
    <cfRule type="expression" dxfId="48" priority="9" stopIfTrue="1">
      <formula>NOT(MONTH(M56)=$B$37)</formula>
    </cfRule>
    <cfRule type="expression" dxfId="49" priority="10" stopIfTrue="1">
      <formula>MATCH(M56,(((#REF!))),0)&gt;0</formula>
    </cfRule>
  </conditionalFormatting>
  <conditionalFormatting sqref="M58">
    <cfRule type="expression" dxfId="46" priority="7" stopIfTrue="1">
      <formula>NOT(MONTH(M58)=$B$37)</formula>
    </cfRule>
    <cfRule type="expression" dxfId="47" priority="8" stopIfTrue="1">
      <formula>MATCH(M58,(((#REF!))),0)&gt;0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4B94-063A-264F-B2FD-9F9CD2B60C16}">
  <sheetPr>
    <tabColor rgb="FF00B0F0"/>
  </sheetPr>
  <dimension ref="B1:Q1382"/>
  <sheetViews>
    <sheetView topLeftCell="A8" zoomScale="85" zoomScaleNormal="85" workbookViewId="0"/>
  </sheetViews>
  <sheetFormatPr baseColWidth="10" defaultColWidth="8.83203125" defaultRowHeight="15" x14ac:dyDescent="0.2"/>
  <cols>
    <col min="2" max="9" width="20.5" style="24" customWidth="1"/>
    <col min="10" max="12" width="20.5" style="29" customWidth="1"/>
    <col min="13" max="13" width="5" style="1" customWidth="1"/>
    <col min="15" max="15" width="19.1640625" customWidth="1"/>
  </cols>
  <sheetData>
    <row r="1" spans="2:17" ht="16" thickBo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7" ht="20" customHeight="1" x14ac:dyDescent="0.2">
      <c r="B2" s="229" t="s">
        <v>0</v>
      </c>
      <c r="C2" s="230"/>
      <c r="D2" s="230"/>
      <c r="E2" s="230"/>
      <c r="F2" s="230"/>
      <c r="G2" s="230"/>
      <c r="H2" s="230"/>
      <c r="I2" s="230"/>
      <c r="J2" s="230"/>
      <c r="K2" s="230"/>
      <c r="L2" s="231"/>
      <c r="M2" s="298"/>
    </row>
    <row r="3" spans="2:17" ht="20" customHeight="1" x14ac:dyDescent="0.2">
      <c r="B3" s="232" t="s">
        <v>1</v>
      </c>
      <c r="C3" s="233"/>
      <c r="D3" s="233"/>
      <c r="E3" s="233"/>
      <c r="F3" s="233"/>
      <c r="G3" s="233"/>
      <c r="H3" s="233"/>
      <c r="I3" s="233"/>
      <c r="J3" s="233"/>
      <c r="K3" s="233"/>
      <c r="L3" s="234"/>
      <c r="M3" s="299"/>
    </row>
    <row r="4" spans="2:17" ht="20" customHeight="1" thickBot="1" x14ac:dyDescent="0.25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1"/>
      <c r="M4" s="300"/>
    </row>
    <row r="5" spans="2:17" ht="40" customHeight="1" thickBot="1" x14ac:dyDescent="0.25">
      <c r="B5" s="235" t="s">
        <v>110</v>
      </c>
      <c r="C5" s="236"/>
      <c r="D5" s="236"/>
      <c r="E5" s="236"/>
      <c r="F5" s="236"/>
      <c r="G5" s="236"/>
      <c r="H5" s="236"/>
      <c r="I5" s="236"/>
      <c r="J5" s="236"/>
      <c r="K5" s="236"/>
      <c r="L5" s="237"/>
      <c r="M5" s="298"/>
    </row>
    <row r="6" spans="2:17" ht="30" customHeight="1" x14ac:dyDescent="0.2">
      <c r="B6" s="125" t="s">
        <v>81</v>
      </c>
      <c r="C6" s="126"/>
      <c r="D6" s="126"/>
      <c r="E6" s="238" t="s">
        <v>82</v>
      </c>
      <c r="F6" s="322" t="s">
        <v>83</v>
      </c>
      <c r="G6" s="131" t="s">
        <v>84</v>
      </c>
      <c r="H6" s="131"/>
      <c r="I6" s="131"/>
      <c r="J6" s="329" t="s">
        <v>85</v>
      </c>
      <c r="K6" s="138" t="s">
        <v>39</v>
      </c>
      <c r="L6" s="140"/>
      <c r="M6" s="249"/>
    </row>
    <row r="7" spans="2:17" ht="26" x14ac:dyDescent="0.2">
      <c r="B7" s="127" t="s">
        <v>2</v>
      </c>
      <c r="C7" s="128"/>
      <c r="D7" s="128"/>
      <c r="E7" s="242"/>
      <c r="F7" s="323"/>
      <c r="G7" s="244" t="s">
        <v>86</v>
      </c>
      <c r="H7" s="15" t="s">
        <v>87</v>
      </c>
      <c r="I7" s="245" t="s">
        <v>88</v>
      </c>
      <c r="J7" s="330"/>
      <c r="K7" s="141"/>
      <c r="L7" s="143"/>
      <c r="M7" s="249"/>
    </row>
    <row r="8" spans="2:17" ht="30" customHeight="1" x14ac:dyDescent="0.2">
      <c r="B8" s="127" t="s">
        <v>4</v>
      </c>
      <c r="C8" s="128"/>
      <c r="D8" s="128"/>
      <c r="E8" s="16" t="s">
        <v>23</v>
      </c>
      <c r="F8" s="16" t="s">
        <v>111</v>
      </c>
      <c r="G8" s="16" t="s">
        <v>112</v>
      </c>
      <c r="H8" s="16" t="s">
        <v>92</v>
      </c>
      <c r="I8" s="16" t="s">
        <v>113</v>
      </c>
      <c r="J8" s="330"/>
      <c r="K8" s="141"/>
      <c r="L8" s="143"/>
      <c r="M8" s="249"/>
    </row>
    <row r="9" spans="2:17" ht="30" customHeight="1" x14ac:dyDescent="0.2">
      <c r="B9" s="147" t="s">
        <v>24</v>
      </c>
      <c r="C9" s="148"/>
      <c r="D9" s="148"/>
      <c r="E9" s="16" t="s">
        <v>31</v>
      </c>
      <c r="F9" s="16" t="s">
        <v>31</v>
      </c>
      <c r="G9" s="16" t="s">
        <v>38</v>
      </c>
      <c r="H9" s="16" t="s">
        <v>38</v>
      </c>
      <c r="I9" s="16" t="s">
        <v>38</v>
      </c>
      <c r="J9" s="330"/>
      <c r="K9" s="141"/>
      <c r="L9" s="143"/>
      <c r="M9" s="249"/>
    </row>
    <row r="10" spans="2:17" ht="30" customHeight="1" thickBot="1" x14ac:dyDescent="0.25">
      <c r="B10" s="149" t="s">
        <v>25</v>
      </c>
      <c r="C10" s="150"/>
      <c r="D10" s="150"/>
      <c r="E10" s="5" t="s">
        <v>30</v>
      </c>
      <c r="F10" s="5" t="s">
        <v>30</v>
      </c>
      <c r="G10" s="5" t="s">
        <v>37</v>
      </c>
      <c r="H10" s="5" t="s">
        <v>37</v>
      </c>
      <c r="I10" s="5" t="s">
        <v>37</v>
      </c>
      <c r="J10" s="331"/>
      <c r="K10" s="144"/>
      <c r="L10" s="146"/>
      <c r="M10" s="249"/>
    </row>
    <row r="11" spans="2:17" ht="40" customHeight="1" thickBot="1" x14ac:dyDescent="0.25">
      <c r="B11" s="253" t="s">
        <v>109</v>
      </c>
      <c r="C11" s="254"/>
      <c r="D11" s="254"/>
      <c r="E11" s="254"/>
      <c r="F11" s="254"/>
      <c r="G11" s="254"/>
      <c r="H11" s="254"/>
      <c r="I11" s="254"/>
      <c r="J11" s="254"/>
      <c r="K11" s="254"/>
      <c r="L11" s="255"/>
      <c r="M11" s="304"/>
      <c r="O11" s="53"/>
      <c r="P11" s="54" t="s">
        <v>47</v>
      </c>
      <c r="Q11" s="54" t="s">
        <v>46</v>
      </c>
    </row>
    <row r="12" spans="2:17" ht="20" customHeight="1" thickBot="1" x14ac:dyDescent="0.25">
      <c r="B12" s="111" t="s">
        <v>5</v>
      </c>
      <c r="C12" s="112"/>
      <c r="D12" s="39" t="s">
        <v>56</v>
      </c>
      <c r="E12" s="40" t="s">
        <v>57</v>
      </c>
      <c r="F12" s="40" t="s">
        <v>58</v>
      </c>
      <c r="G12" s="40" t="s">
        <v>59</v>
      </c>
      <c r="H12" s="40" t="s">
        <v>60</v>
      </c>
      <c r="I12" s="40" t="s">
        <v>61</v>
      </c>
      <c r="J12" s="40" t="s">
        <v>62</v>
      </c>
      <c r="K12" s="41" t="s">
        <v>63</v>
      </c>
      <c r="L12" s="42" t="s">
        <v>64</v>
      </c>
      <c r="M12" s="305"/>
      <c r="O12" s="257" t="s">
        <v>95</v>
      </c>
      <c r="P12" s="65">
        <v>51</v>
      </c>
      <c r="Q12" s="65">
        <f>COUNTIF($B$13:$L$101,"Fisiologia II")</f>
        <v>51</v>
      </c>
    </row>
    <row r="13" spans="2:17" ht="20" customHeight="1" thickBot="1" x14ac:dyDescent="0.25">
      <c r="B13" s="49" t="s">
        <v>12</v>
      </c>
      <c r="C13" s="50">
        <v>45931</v>
      </c>
      <c r="D13" s="258" t="s">
        <v>95</v>
      </c>
      <c r="E13" s="259" t="s">
        <v>95</v>
      </c>
      <c r="F13" s="259" t="s">
        <v>95</v>
      </c>
      <c r="G13" s="332" t="s">
        <v>96</v>
      </c>
      <c r="H13" s="332" t="s">
        <v>96</v>
      </c>
      <c r="I13" s="10"/>
      <c r="J13" s="333" t="s">
        <v>99</v>
      </c>
      <c r="K13" s="333" t="s">
        <v>99</v>
      </c>
      <c r="L13" s="261"/>
      <c r="M13" s="309"/>
      <c r="O13" s="262" t="s">
        <v>96</v>
      </c>
      <c r="P13" s="65">
        <v>51</v>
      </c>
      <c r="Q13" s="65">
        <f>COUNTIF($B$13:$L$101,"Patol. Gen. Ed Immunol.")</f>
        <v>51</v>
      </c>
    </row>
    <row r="14" spans="2:17" ht="20" customHeight="1" x14ac:dyDescent="0.2">
      <c r="B14" s="48" t="s">
        <v>13</v>
      </c>
      <c r="C14" s="51">
        <v>45932</v>
      </c>
      <c r="D14" s="263" t="s">
        <v>95</v>
      </c>
      <c r="E14" s="264" t="s">
        <v>95</v>
      </c>
      <c r="F14" s="317" t="s">
        <v>96</v>
      </c>
      <c r="G14" s="317" t="s">
        <v>96</v>
      </c>
      <c r="H14" s="317" t="s">
        <v>96</v>
      </c>
      <c r="J14" s="245" t="s">
        <v>99</v>
      </c>
      <c r="K14" s="245" t="s">
        <v>99</v>
      </c>
      <c r="L14" s="261"/>
      <c r="M14" s="309"/>
      <c r="O14" s="266" t="s">
        <v>98</v>
      </c>
      <c r="P14" s="65">
        <v>14</v>
      </c>
      <c r="Q14" s="65">
        <f>COUNTIF($B$13:$L$101,"Patologia Clin.")</f>
        <v>14</v>
      </c>
    </row>
    <row r="15" spans="2:17" ht="20" customHeight="1" x14ac:dyDescent="0.2">
      <c r="B15" s="48" t="s">
        <v>14</v>
      </c>
      <c r="C15" s="51">
        <v>45933</v>
      </c>
      <c r="D15" s="263" t="s">
        <v>95</v>
      </c>
      <c r="E15" s="264" t="s">
        <v>95</v>
      </c>
      <c r="F15" s="317" t="s">
        <v>96</v>
      </c>
      <c r="G15" s="317" t="s">
        <v>96</v>
      </c>
      <c r="H15" s="317" t="s">
        <v>96</v>
      </c>
      <c r="I15" s="267"/>
      <c r="J15" s="245" t="s">
        <v>99</v>
      </c>
      <c r="K15" s="245" t="s">
        <v>99</v>
      </c>
      <c r="L15" s="18"/>
      <c r="M15" s="309"/>
      <c r="O15" s="60" t="s">
        <v>97</v>
      </c>
      <c r="P15" s="65">
        <v>14</v>
      </c>
      <c r="Q15" s="65">
        <f>COUNTIF($B$13:$L$101,"Biochimica Clin.")</f>
        <v>14</v>
      </c>
    </row>
    <row r="16" spans="2:17" ht="20" customHeight="1" x14ac:dyDescent="0.2">
      <c r="B16" s="20" t="s">
        <v>15</v>
      </c>
      <c r="C16" s="56">
        <v>45934</v>
      </c>
      <c r="D16" s="268"/>
      <c r="E16" s="269"/>
      <c r="F16" s="269"/>
      <c r="G16" s="269"/>
      <c r="H16" s="269"/>
      <c r="I16" s="269"/>
      <c r="J16" s="269"/>
      <c r="K16" s="269"/>
      <c r="L16" s="270"/>
      <c r="M16" s="309"/>
      <c r="O16" s="271" t="s">
        <v>99</v>
      </c>
      <c r="P16" s="65">
        <v>14</v>
      </c>
      <c r="Q16" s="65">
        <f>COUNTIF($B$13:$L$101,"Microbiologia Clin.")</f>
        <v>14</v>
      </c>
    </row>
    <row r="17" spans="2:13" ht="20" customHeight="1" x14ac:dyDescent="0.2">
      <c r="B17" s="20" t="s">
        <v>17</v>
      </c>
      <c r="C17" s="52">
        <v>45935</v>
      </c>
      <c r="D17" s="268"/>
      <c r="E17" s="269"/>
      <c r="F17" s="269"/>
      <c r="G17" s="269"/>
      <c r="H17" s="269"/>
      <c r="I17" s="269"/>
      <c r="J17" s="269"/>
      <c r="K17" s="269"/>
      <c r="L17" s="270"/>
      <c r="M17" s="316"/>
    </row>
    <row r="18" spans="2:13" ht="20" customHeight="1" x14ac:dyDescent="0.2">
      <c r="B18" s="48" t="s">
        <v>6</v>
      </c>
      <c r="C18" s="51">
        <v>45936</v>
      </c>
      <c r="D18" s="272" t="s">
        <v>18</v>
      </c>
      <c r="E18" s="273"/>
      <c r="F18" s="273"/>
      <c r="G18" s="273"/>
      <c r="H18" s="273"/>
      <c r="I18" s="273"/>
      <c r="J18" s="273"/>
      <c r="K18" s="273"/>
      <c r="L18" s="274"/>
      <c r="M18"/>
    </row>
    <row r="19" spans="2:13" ht="20" customHeight="1" x14ac:dyDescent="0.2">
      <c r="B19" s="48" t="s">
        <v>10</v>
      </c>
      <c r="C19" s="55">
        <v>45937</v>
      </c>
      <c r="D19" s="275"/>
      <c r="E19" s="276"/>
      <c r="F19" s="276"/>
      <c r="G19" s="276"/>
      <c r="H19" s="276"/>
      <c r="I19" s="276"/>
      <c r="J19" s="276"/>
      <c r="K19" s="276"/>
      <c r="L19" s="277"/>
      <c r="M19"/>
    </row>
    <row r="20" spans="2:13" ht="20" customHeight="1" x14ac:dyDescent="0.2">
      <c r="B20" s="48" t="s">
        <v>12</v>
      </c>
      <c r="C20" s="51">
        <v>45938</v>
      </c>
      <c r="D20" s="275"/>
      <c r="E20" s="276"/>
      <c r="F20" s="276"/>
      <c r="G20" s="276"/>
      <c r="H20" s="276"/>
      <c r="I20" s="276"/>
      <c r="J20" s="276"/>
      <c r="K20" s="276"/>
      <c r="L20" s="277"/>
      <c r="M20" s="309"/>
    </row>
    <row r="21" spans="2:13" ht="20" customHeight="1" x14ac:dyDescent="0.2">
      <c r="B21" s="48" t="s">
        <v>13</v>
      </c>
      <c r="C21" s="51">
        <v>45939</v>
      </c>
      <c r="D21" s="275"/>
      <c r="E21" s="276"/>
      <c r="F21" s="276"/>
      <c r="G21" s="276"/>
      <c r="H21" s="276"/>
      <c r="I21" s="276"/>
      <c r="J21" s="276"/>
      <c r="K21" s="276"/>
      <c r="L21" s="277"/>
      <c r="M21" s="309"/>
    </row>
    <row r="22" spans="2:13" ht="20" customHeight="1" x14ac:dyDescent="0.2">
      <c r="B22" s="48" t="s">
        <v>14</v>
      </c>
      <c r="C22" s="55">
        <v>45940</v>
      </c>
      <c r="D22" s="278"/>
      <c r="E22" s="279"/>
      <c r="F22" s="279"/>
      <c r="G22" s="279"/>
      <c r="H22" s="279"/>
      <c r="I22" s="279"/>
      <c r="J22" s="279"/>
      <c r="K22" s="279"/>
      <c r="L22" s="280"/>
      <c r="M22" s="309"/>
    </row>
    <row r="23" spans="2:13" ht="20" customHeight="1" x14ac:dyDescent="0.2">
      <c r="B23" s="20" t="s">
        <v>15</v>
      </c>
      <c r="C23" s="52">
        <v>45941</v>
      </c>
      <c r="D23" s="268"/>
      <c r="E23" s="269"/>
      <c r="F23" s="269"/>
      <c r="G23" s="269"/>
      <c r="H23" s="269"/>
      <c r="I23" s="269"/>
      <c r="J23" s="269"/>
      <c r="K23" s="269"/>
      <c r="L23" s="270"/>
      <c r="M23" s="309"/>
    </row>
    <row r="24" spans="2:13" ht="20" customHeight="1" x14ac:dyDescent="0.2">
      <c r="B24" s="20" t="s">
        <v>17</v>
      </c>
      <c r="C24" s="52">
        <v>45942</v>
      </c>
      <c r="D24" s="268"/>
      <c r="E24" s="269"/>
      <c r="F24" s="269"/>
      <c r="G24" s="269"/>
      <c r="H24" s="269"/>
      <c r="I24" s="269"/>
      <c r="J24" s="269"/>
      <c r="K24" s="269"/>
      <c r="L24" s="270"/>
      <c r="M24" s="316"/>
    </row>
    <row r="25" spans="2:13" ht="20" customHeight="1" x14ac:dyDescent="0.2">
      <c r="B25" s="48" t="s">
        <v>6</v>
      </c>
      <c r="C25" s="55">
        <v>45943</v>
      </c>
      <c r="D25" s="263" t="s">
        <v>95</v>
      </c>
      <c r="E25" s="264" t="s">
        <v>95</v>
      </c>
      <c r="F25" s="264" t="s">
        <v>95</v>
      </c>
      <c r="G25" s="317" t="s">
        <v>96</v>
      </c>
      <c r="H25" s="317" t="s">
        <v>96</v>
      </c>
      <c r="I25" s="16"/>
      <c r="J25" s="245" t="s">
        <v>99</v>
      </c>
      <c r="K25" s="245" t="s">
        <v>99</v>
      </c>
      <c r="L25" s="44"/>
      <c r="M25"/>
    </row>
    <row r="26" spans="2:13" ht="20" customHeight="1" x14ac:dyDescent="0.2">
      <c r="B26" s="48" t="s">
        <v>10</v>
      </c>
      <c r="C26" s="51">
        <v>45944</v>
      </c>
      <c r="D26" s="263" t="s">
        <v>95</v>
      </c>
      <c r="E26" s="264" t="s">
        <v>95</v>
      </c>
      <c r="F26" s="317" t="s">
        <v>96</v>
      </c>
      <c r="G26" s="317" t="s">
        <v>96</v>
      </c>
      <c r="H26" s="317" t="s">
        <v>96</v>
      </c>
      <c r="I26" s="16"/>
      <c r="J26" s="245" t="s">
        <v>99</v>
      </c>
      <c r="K26" s="245" t="s">
        <v>99</v>
      </c>
      <c r="L26" s="18"/>
      <c r="M26"/>
    </row>
    <row r="27" spans="2:13" ht="20" customHeight="1" x14ac:dyDescent="0.2">
      <c r="B27" s="48" t="s">
        <v>12</v>
      </c>
      <c r="C27" s="51">
        <v>45945</v>
      </c>
      <c r="D27" s="263" t="s">
        <v>95</v>
      </c>
      <c r="E27" s="264" t="s">
        <v>95</v>
      </c>
      <c r="F27" s="264" t="s">
        <v>95</v>
      </c>
      <c r="G27" s="317" t="s">
        <v>96</v>
      </c>
      <c r="H27" s="317" t="s">
        <v>96</v>
      </c>
      <c r="I27" s="16"/>
      <c r="J27" s="245" t="s">
        <v>99</v>
      </c>
      <c r="K27" s="245" t="s">
        <v>99</v>
      </c>
      <c r="L27" s="18"/>
      <c r="M27" s="309"/>
    </row>
    <row r="28" spans="2:13" ht="20" customHeight="1" x14ac:dyDescent="0.2">
      <c r="B28" s="48" t="s">
        <v>13</v>
      </c>
      <c r="C28" s="55">
        <v>45946</v>
      </c>
      <c r="D28" s="263" t="s">
        <v>95</v>
      </c>
      <c r="E28" s="264" t="s">
        <v>95</v>
      </c>
      <c r="F28" s="317" t="s">
        <v>96</v>
      </c>
      <c r="G28" s="317" t="s">
        <v>96</v>
      </c>
      <c r="H28" s="317" t="s">
        <v>96</v>
      </c>
      <c r="J28" s="245" t="s">
        <v>99</v>
      </c>
      <c r="K28" s="245" t="s">
        <v>99</v>
      </c>
      <c r="L28" s="18"/>
      <c r="M28" s="309"/>
    </row>
    <row r="29" spans="2:13" ht="20" customHeight="1" x14ac:dyDescent="0.2">
      <c r="B29" s="48" t="s">
        <v>14</v>
      </c>
      <c r="C29" s="51">
        <v>45947</v>
      </c>
      <c r="D29" s="263" t="s">
        <v>95</v>
      </c>
      <c r="E29" s="264" t="s">
        <v>95</v>
      </c>
      <c r="F29" s="317" t="s">
        <v>96</v>
      </c>
      <c r="G29" s="317" t="s">
        <v>96</v>
      </c>
      <c r="H29" s="317" t="s">
        <v>96</v>
      </c>
      <c r="I29" s="16"/>
      <c r="J29" s="15" t="s">
        <v>97</v>
      </c>
      <c r="K29" s="15" t="s">
        <v>97</v>
      </c>
      <c r="L29" s="18"/>
      <c r="M29" s="309"/>
    </row>
    <row r="30" spans="2:13" ht="20" customHeight="1" x14ac:dyDescent="0.2">
      <c r="B30" s="20" t="s">
        <v>15</v>
      </c>
      <c r="C30" s="52">
        <v>45948</v>
      </c>
      <c r="D30" s="268"/>
      <c r="E30" s="269"/>
      <c r="F30" s="269"/>
      <c r="G30" s="269"/>
      <c r="H30" s="269"/>
      <c r="I30" s="269"/>
      <c r="J30" s="269"/>
      <c r="K30" s="269"/>
      <c r="L30" s="270"/>
      <c r="M30" s="309"/>
    </row>
    <row r="31" spans="2:13" ht="20" customHeight="1" x14ac:dyDescent="0.2">
      <c r="B31" s="20" t="s">
        <v>17</v>
      </c>
      <c r="C31" s="56">
        <v>45949</v>
      </c>
      <c r="D31" s="268"/>
      <c r="E31" s="269"/>
      <c r="F31" s="269"/>
      <c r="G31" s="269"/>
      <c r="H31" s="269"/>
      <c r="I31" s="269"/>
      <c r="J31" s="269"/>
      <c r="K31" s="269"/>
      <c r="L31" s="270"/>
      <c r="M31" s="316"/>
    </row>
    <row r="32" spans="2:13" ht="20" customHeight="1" x14ac:dyDescent="0.2">
      <c r="B32" s="48" t="s">
        <v>6</v>
      </c>
      <c r="C32" s="51">
        <v>45950</v>
      </c>
      <c r="D32" s="272" t="s">
        <v>18</v>
      </c>
      <c r="E32" s="273"/>
      <c r="F32" s="273"/>
      <c r="G32" s="273"/>
      <c r="H32" s="273"/>
      <c r="I32" s="273"/>
      <c r="J32" s="273"/>
      <c r="K32" s="273"/>
      <c r="L32" s="274"/>
      <c r="M32"/>
    </row>
    <row r="33" spans="2:13" ht="20" customHeight="1" x14ac:dyDescent="0.2">
      <c r="B33" s="48" t="s">
        <v>10</v>
      </c>
      <c r="C33" s="51">
        <v>45951</v>
      </c>
      <c r="D33" s="275"/>
      <c r="E33" s="276"/>
      <c r="F33" s="276"/>
      <c r="G33" s="276"/>
      <c r="H33" s="276"/>
      <c r="I33" s="276"/>
      <c r="J33" s="276"/>
      <c r="K33" s="276"/>
      <c r="L33" s="277"/>
      <c r="M33"/>
    </row>
    <row r="34" spans="2:13" ht="20" customHeight="1" x14ac:dyDescent="0.2">
      <c r="B34" s="48" t="s">
        <v>12</v>
      </c>
      <c r="C34" s="55">
        <v>45952</v>
      </c>
      <c r="D34" s="275"/>
      <c r="E34" s="276"/>
      <c r="F34" s="276"/>
      <c r="G34" s="276"/>
      <c r="H34" s="276"/>
      <c r="I34" s="276"/>
      <c r="J34" s="276"/>
      <c r="K34" s="276"/>
      <c r="L34" s="277"/>
      <c r="M34" s="309"/>
    </row>
    <row r="35" spans="2:13" ht="20" customHeight="1" x14ac:dyDescent="0.2">
      <c r="B35" s="48" t="s">
        <v>13</v>
      </c>
      <c r="C35" s="51">
        <v>45953</v>
      </c>
      <c r="D35" s="275"/>
      <c r="E35" s="276"/>
      <c r="F35" s="276"/>
      <c r="G35" s="276"/>
      <c r="H35" s="276"/>
      <c r="I35" s="276"/>
      <c r="J35" s="276"/>
      <c r="K35" s="276"/>
      <c r="L35" s="277"/>
      <c r="M35" s="309"/>
    </row>
    <row r="36" spans="2:13" ht="20" customHeight="1" x14ac:dyDescent="0.2">
      <c r="B36" s="48" t="s">
        <v>14</v>
      </c>
      <c r="C36" s="51">
        <v>45954</v>
      </c>
      <c r="D36" s="278"/>
      <c r="E36" s="279"/>
      <c r="F36" s="279"/>
      <c r="G36" s="279"/>
      <c r="H36" s="279"/>
      <c r="I36" s="279"/>
      <c r="J36" s="279"/>
      <c r="K36" s="279"/>
      <c r="L36" s="280"/>
      <c r="M36" s="309"/>
    </row>
    <row r="37" spans="2:13" ht="20" customHeight="1" x14ac:dyDescent="0.2">
      <c r="B37" s="20" t="s">
        <v>15</v>
      </c>
      <c r="C37" s="56">
        <v>45955</v>
      </c>
      <c r="D37" s="268"/>
      <c r="E37" s="269"/>
      <c r="F37" s="269"/>
      <c r="G37" s="269"/>
      <c r="H37" s="269"/>
      <c r="I37" s="269"/>
      <c r="J37" s="269"/>
      <c r="K37" s="269"/>
      <c r="L37" s="270"/>
      <c r="M37" s="309"/>
    </row>
    <row r="38" spans="2:13" ht="20" customHeight="1" x14ac:dyDescent="0.2">
      <c r="B38" s="20" t="s">
        <v>17</v>
      </c>
      <c r="C38" s="52">
        <v>45956</v>
      </c>
      <c r="D38" s="268"/>
      <c r="E38" s="269"/>
      <c r="F38" s="269"/>
      <c r="G38" s="269"/>
      <c r="H38" s="269"/>
      <c r="I38" s="269"/>
      <c r="J38" s="269"/>
      <c r="K38" s="269"/>
      <c r="L38" s="270"/>
      <c r="M38" s="316"/>
    </row>
    <row r="39" spans="2:13" ht="20" customHeight="1" x14ac:dyDescent="0.2">
      <c r="B39" s="48" t="s">
        <v>6</v>
      </c>
      <c r="C39" s="51">
        <v>45957</v>
      </c>
      <c r="D39" s="263" t="s">
        <v>95</v>
      </c>
      <c r="E39" s="264" t="s">
        <v>95</v>
      </c>
      <c r="F39" s="264" t="s">
        <v>95</v>
      </c>
      <c r="G39" s="317" t="s">
        <v>96</v>
      </c>
      <c r="H39" s="317" t="s">
        <v>96</v>
      </c>
      <c r="I39" s="16"/>
      <c r="J39" s="15" t="s">
        <v>97</v>
      </c>
      <c r="K39" s="15" t="s">
        <v>97</v>
      </c>
      <c r="L39" s="44"/>
      <c r="M39"/>
    </row>
    <row r="40" spans="2:13" ht="20" customHeight="1" x14ac:dyDescent="0.2">
      <c r="B40" s="48" t="s">
        <v>10</v>
      </c>
      <c r="C40" s="55">
        <v>45958</v>
      </c>
      <c r="D40" s="263" t="s">
        <v>95</v>
      </c>
      <c r="E40" s="264" t="s">
        <v>95</v>
      </c>
      <c r="F40" s="317" t="s">
        <v>96</v>
      </c>
      <c r="G40" s="317" t="s">
        <v>96</v>
      </c>
      <c r="H40" s="317" t="s">
        <v>96</v>
      </c>
      <c r="I40" s="16"/>
      <c r="J40" s="15" t="s">
        <v>97</v>
      </c>
      <c r="K40" s="15" t="s">
        <v>97</v>
      </c>
      <c r="L40" s="281"/>
      <c r="M40"/>
    </row>
    <row r="41" spans="2:13" ht="20" customHeight="1" x14ac:dyDescent="0.2">
      <c r="B41" s="48" t="s">
        <v>12</v>
      </c>
      <c r="C41" s="51">
        <v>45959</v>
      </c>
      <c r="D41" s="263" t="s">
        <v>95</v>
      </c>
      <c r="E41" s="264" t="s">
        <v>95</v>
      </c>
      <c r="F41" s="264" t="s">
        <v>95</v>
      </c>
      <c r="G41" s="317" t="s">
        <v>96</v>
      </c>
      <c r="H41" s="317" t="s">
        <v>96</v>
      </c>
      <c r="I41" s="267"/>
      <c r="J41" s="15" t="s">
        <v>97</v>
      </c>
      <c r="K41" s="15" t="s">
        <v>97</v>
      </c>
      <c r="L41" s="281"/>
      <c r="M41" s="309"/>
    </row>
    <row r="42" spans="2:13" ht="20" customHeight="1" x14ac:dyDescent="0.2">
      <c r="B42" s="48" t="s">
        <v>13</v>
      </c>
      <c r="C42" s="51">
        <v>45960</v>
      </c>
      <c r="D42" s="263" t="s">
        <v>95</v>
      </c>
      <c r="E42" s="264" t="s">
        <v>95</v>
      </c>
      <c r="F42" s="317" t="s">
        <v>96</v>
      </c>
      <c r="G42" s="317" t="s">
        <v>96</v>
      </c>
      <c r="H42" s="317" t="s">
        <v>96</v>
      </c>
      <c r="I42" s="16"/>
      <c r="J42" s="15" t="s">
        <v>97</v>
      </c>
      <c r="K42" s="15" t="s">
        <v>97</v>
      </c>
      <c r="L42" s="18"/>
      <c r="M42" s="309"/>
    </row>
    <row r="43" spans="2:13" ht="20" customHeight="1" x14ac:dyDescent="0.2">
      <c r="B43" s="48" t="s">
        <v>14</v>
      </c>
      <c r="C43" s="55">
        <v>45961</v>
      </c>
      <c r="D43" s="263" t="s">
        <v>95</v>
      </c>
      <c r="E43" s="264" t="s">
        <v>95</v>
      </c>
      <c r="F43" s="317" t="s">
        <v>96</v>
      </c>
      <c r="G43" s="317" t="s">
        <v>96</v>
      </c>
      <c r="H43" s="317" t="s">
        <v>96</v>
      </c>
      <c r="I43" s="267"/>
      <c r="J43" s="15" t="s">
        <v>97</v>
      </c>
      <c r="K43" s="15" t="s">
        <v>97</v>
      </c>
      <c r="L43" s="318"/>
      <c r="M43" s="309"/>
    </row>
    <row r="44" spans="2:13" ht="20" customHeight="1" x14ac:dyDescent="0.2">
      <c r="B44" s="20" t="s">
        <v>15</v>
      </c>
      <c r="C44" s="52">
        <v>45962</v>
      </c>
      <c r="D44" s="268"/>
      <c r="E44" s="269"/>
      <c r="F44" s="269"/>
      <c r="G44" s="269"/>
      <c r="H44" s="269"/>
      <c r="I44" s="269"/>
      <c r="J44" s="269"/>
      <c r="K44" s="269"/>
      <c r="L44" s="270"/>
      <c r="M44" s="309"/>
    </row>
    <row r="45" spans="2:13" ht="20" customHeight="1" x14ac:dyDescent="0.2">
      <c r="B45" s="20" t="s">
        <v>17</v>
      </c>
      <c r="C45" s="52">
        <v>45963</v>
      </c>
      <c r="D45" s="268"/>
      <c r="E45" s="269"/>
      <c r="F45" s="269"/>
      <c r="G45" s="269"/>
      <c r="H45" s="269"/>
      <c r="I45" s="269"/>
      <c r="J45" s="269"/>
      <c r="K45" s="269"/>
      <c r="L45" s="270"/>
      <c r="M45" s="316"/>
    </row>
    <row r="46" spans="2:13" ht="20" customHeight="1" x14ac:dyDescent="0.2">
      <c r="B46" s="48" t="s">
        <v>6</v>
      </c>
      <c r="C46" s="55">
        <v>45964</v>
      </c>
      <c r="D46" s="272" t="s">
        <v>18</v>
      </c>
      <c r="E46" s="273"/>
      <c r="F46" s="273"/>
      <c r="G46" s="273"/>
      <c r="H46" s="273"/>
      <c r="I46" s="273"/>
      <c r="J46" s="273"/>
      <c r="K46" s="273"/>
      <c r="L46" s="274"/>
      <c r="M46"/>
    </row>
    <row r="47" spans="2:13" ht="20" customHeight="1" x14ac:dyDescent="0.2">
      <c r="B47" s="48" t="s">
        <v>10</v>
      </c>
      <c r="C47" s="51">
        <v>45965</v>
      </c>
      <c r="D47" s="275"/>
      <c r="E47" s="276"/>
      <c r="F47" s="276"/>
      <c r="G47" s="276"/>
      <c r="H47" s="276"/>
      <c r="I47" s="276"/>
      <c r="J47" s="276"/>
      <c r="K47" s="276"/>
      <c r="L47" s="277"/>
      <c r="M47"/>
    </row>
    <row r="48" spans="2:13" ht="20" customHeight="1" x14ac:dyDescent="0.2">
      <c r="B48" s="48" t="s">
        <v>12</v>
      </c>
      <c r="C48" s="51">
        <v>45966</v>
      </c>
      <c r="D48" s="275"/>
      <c r="E48" s="276"/>
      <c r="F48" s="276"/>
      <c r="G48" s="276"/>
      <c r="H48" s="276"/>
      <c r="I48" s="276"/>
      <c r="J48" s="276"/>
      <c r="K48" s="276"/>
      <c r="L48" s="277"/>
      <c r="M48" s="309"/>
    </row>
    <row r="49" spans="2:16" ht="20" customHeight="1" x14ac:dyDescent="0.2">
      <c r="B49" s="48" t="s">
        <v>13</v>
      </c>
      <c r="C49" s="55">
        <v>45967</v>
      </c>
      <c r="D49" s="275"/>
      <c r="E49" s="276"/>
      <c r="F49" s="276"/>
      <c r="G49" s="276"/>
      <c r="H49" s="276"/>
      <c r="I49" s="276"/>
      <c r="J49" s="276"/>
      <c r="K49" s="276"/>
      <c r="L49" s="277"/>
      <c r="M49" s="309"/>
    </row>
    <row r="50" spans="2:16" ht="20" customHeight="1" x14ac:dyDescent="0.2">
      <c r="B50" s="48" t="s">
        <v>14</v>
      </c>
      <c r="C50" s="51">
        <v>45968</v>
      </c>
      <c r="D50" s="278"/>
      <c r="E50" s="279"/>
      <c r="F50" s="279"/>
      <c r="G50" s="279"/>
      <c r="H50" s="279"/>
      <c r="I50" s="279"/>
      <c r="J50" s="279"/>
      <c r="K50" s="279"/>
      <c r="L50" s="280"/>
      <c r="M50" s="309"/>
    </row>
    <row r="51" spans="2:16" ht="20" customHeight="1" x14ac:dyDescent="0.2">
      <c r="B51" s="20" t="s">
        <v>15</v>
      </c>
      <c r="C51" s="52">
        <v>45969</v>
      </c>
      <c r="D51" s="268"/>
      <c r="E51" s="269"/>
      <c r="F51" s="269"/>
      <c r="G51" s="269"/>
      <c r="H51" s="269"/>
      <c r="I51" s="269"/>
      <c r="J51" s="269"/>
      <c r="K51" s="269"/>
      <c r="L51" s="270"/>
      <c r="M51" s="309"/>
    </row>
    <row r="52" spans="2:16" ht="20" customHeight="1" x14ac:dyDescent="0.2">
      <c r="B52" s="20" t="s">
        <v>17</v>
      </c>
      <c r="C52" s="56">
        <v>45970</v>
      </c>
      <c r="D52" s="268"/>
      <c r="E52" s="269"/>
      <c r="F52" s="269"/>
      <c r="G52" s="269"/>
      <c r="H52" s="269"/>
      <c r="I52" s="269"/>
      <c r="J52" s="269"/>
      <c r="K52" s="269"/>
      <c r="L52" s="270"/>
      <c r="M52" s="316"/>
    </row>
    <row r="53" spans="2:16" ht="20" customHeight="1" x14ac:dyDescent="0.2">
      <c r="B53" s="48" t="s">
        <v>6</v>
      </c>
      <c r="C53" s="51">
        <v>45971</v>
      </c>
      <c r="D53" s="263" t="s">
        <v>95</v>
      </c>
      <c r="E53" s="264" t="s">
        <v>95</v>
      </c>
      <c r="F53" s="264" t="s">
        <v>95</v>
      </c>
      <c r="G53" s="317" t="s">
        <v>96</v>
      </c>
      <c r="H53" s="317" t="s">
        <v>96</v>
      </c>
      <c r="I53" s="16"/>
      <c r="J53" s="15" t="s">
        <v>97</v>
      </c>
      <c r="K53" s="15" t="s">
        <v>97</v>
      </c>
      <c r="L53" s="44"/>
      <c r="M53"/>
    </row>
    <row r="54" spans="2:16" ht="20" customHeight="1" x14ac:dyDescent="0.2">
      <c r="B54" s="48" t="s">
        <v>10</v>
      </c>
      <c r="C54" s="51">
        <v>45972</v>
      </c>
      <c r="D54" s="263" t="s">
        <v>95</v>
      </c>
      <c r="E54" s="264" t="s">
        <v>95</v>
      </c>
      <c r="F54" s="317" t="s">
        <v>96</v>
      </c>
      <c r="G54" s="317" t="s">
        <v>96</v>
      </c>
      <c r="H54" s="317" t="s">
        <v>96</v>
      </c>
      <c r="I54" s="16"/>
      <c r="J54" s="244" t="s">
        <v>98</v>
      </c>
      <c r="K54" s="244" t="s">
        <v>98</v>
      </c>
      <c r="L54" s="18"/>
      <c r="M54"/>
    </row>
    <row r="55" spans="2:16" ht="20" customHeight="1" x14ac:dyDescent="0.2">
      <c r="B55" s="48" t="s">
        <v>12</v>
      </c>
      <c r="C55" s="55">
        <v>45973</v>
      </c>
      <c r="D55" s="263" t="s">
        <v>95</v>
      </c>
      <c r="E55" s="264" t="s">
        <v>95</v>
      </c>
      <c r="F55" s="264" t="s">
        <v>95</v>
      </c>
      <c r="G55" s="317" t="s">
        <v>96</v>
      </c>
      <c r="H55" s="317" t="s">
        <v>96</v>
      </c>
      <c r="I55" s="267"/>
      <c r="J55" s="244" t="s">
        <v>98</v>
      </c>
      <c r="K55" s="244" t="s">
        <v>98</v>
      </c>
      <c r="L55" s="18"/>
      <c r="M55" s="309"/>
    </row>
    <row r="56" spans="2:16" ht="20" customHeight="1" x14ac:dyDescent="0.2">
      <c r="B56" s="48" t="s">
        <v>13</v>
      </c>
      <c r="C56" s="51">
        <v>45974</v>
      </c>
      <c r="D56" s="263" t="s">
        <v>95</v>
      </c>
      <c r="E56" s="264" t="s">
        <v>95</v>
      </c>
      <c r="F56" s="317" t="s">
        <v>96</v>
      </c>
      <c r="G56" s="317" t="s">
        <v>96</v>
      </c>
      <c r="H56" s="317" t="s">
        <v>96</v>
      </c>
      <c r="I56" s="16"/>
      <c r="J56" s="334" t="s">
        <v>98</v>
      </c>
      <c r="K56" s="334" t="s">
        <v>98</v>
      </c>
      <c r="L56" s="18"/>
      <c r="M56" s="309"/>
    </row>
    <row r="57" spans="2:16" ht="20" customHeight="1" x14ac:dyDescent="0.2">
      <c r="B57" s="48" t="s">
        <v>14</v>
      </c>
      <c r="C57" s="51">
        <v>45975</v>
      </c>
      <c r="D57" s="263" t="s">
        <v>95</v>
      </c>
      <c r="E57" s="264" t="s">
        <v>95</v>
      </c>
      <c r="F57" s="264" t="s">
        <v>95</v>
      </c>
      <c r="G57" s="317" t="s">
        <v>96</v>
      </c>
      <c r="H57" s="317" t="s">
        <v>96</v>
      </c>
      <c r="I57" s="16"/>
      <c r="J57" s="334" t="s">
        <v>98</v>
      </c>
      <c r="K57" s="334" t="s">
        <v>98</v>
      </c>
      <c r="L57" s="284"/>
      <c r="M57" s="309"/>
    </row>
    <row r="58" spans="2:16" ht="20" customHeight="1" x14ac:dyDescent="0.2">
      <c r="B58" s="20" t="s">
        <v>15</v>
      </c>
      <c r="C58" s="56">
        <v>45976</v>
      </c>
      <c r="D58" s="268"/>
      <c r="E58" s="269"/>
      <c r="F58" s="269"/>
      <c r="G58" s="269"/>
      <c r="H58" s="269"/>
      <c r="I58" s="269"/>
      <c r="J58" s="269"/>
      <c r="K58" s="269"/>
      <c r="L58" s="270"/>
      <c r="M58" s="309"/>
    </row>
    <row r="59" spans="2:16" ht="20" customHeight="1" x14ac:dyDescent="0.2">
      <c r="B59" s="20" t="s">
        <v>17</v>
      </c>
      <c r="C59" s="52">
        <v>45977</v>
      </c>
      <c r="D59" s="268"/>
      <c r="E59" s="269"/>
      <c r="F59" s="269"/>
      <c r="G59" s="269"/>
      <c r="H59" s="269"/>
      <c r="I59" s="269"/>
      <c r="J59" s="269"/>
      <c r="K59" s="269"/>
      <c r="L59" s="270"/>
      <c r="M59" s="316"/>
    </row>
    <row r="60" spans="2:16" ht="20" customHeight="1" x14ac:dyDescent="0.2">
      <c r="B60" s="48" t="s">
        <v>6</v>
      </c>
      <c r="C60" s="51">
        <v>45978</v>
      </c>
      <c r="D60" s="272" t="s">
        <v>18</v>
      </c>
      <c r="E60" s="273"/>
      <c r="F60" s="273"/>
      <c r="G60" s="273"/>
      <c r="H60" s="273"/>
      <c r="I60" s="273"/>
      <c r="J60" s="273"/>
      <c r="K60" s="273"/>
      <c r="L60" s="274"/>
      <c r="M60"/>
    </row>
    <row r="61" spans="2:16" ht="20" customHeight="1" x14ac:dyDescent="0.2">
      <c r="B61" s="48" t="s">
        <v>10</v>
      </c>
      <c r="C61" s="55">
        <v>45979</v>
      </c>
      <c r="D61" s="275"/>
      <c r="E61" s="276"/>
      <c r="F61" s="276"/>
      <c r="G61" s="276"/>
      <c r="H61" s="276"/>
      <c r="I61" s="276"/>
      <c r="J61" s="276"/>
      <c r="K61" s="276"/>
      <c r="L61" s="277"/>
      <c r="M61"/>
    </row>
    <row r="62" spans="2:16" ht="20" customHeight="1" x14ac:dyDescent="0.2">
      <c r="B62" s="48" t="s">
        <v>12</v>
      </c>
      <c r="C62" s="51">
        <v>45980</v>
      </c>
      <c r="D62" s="275"/>
      <c r="E62" s="276"/>
      <c r="F62" s="276"/>
      <c r="G62" s="276"/>
      <c r="H62" s="276"/>
      <c r="I62" s="276"/>
      <c r="J62" s="276"/>
      <c r="K62" s="276"/>
      <c r="L62" s="277"/>
      <c r="N62" s="285"/>
      <c r="O62" s="285"/>
      <c r="P62" s="285"/>
    </row>
    <row r="63" spans="2:16" ht="20" customHeight="1" x14ac:dyDescent="0.2">
      <c r="B63" s="48" t="s">
        <v>13</v>
      </c>
      <c r="C63" s="51">
        <v>45981</v>
      </c>
      <c r="D63" s="275"/>
      <c r="E63" s="276"/>
      <c r="F63" s="276"/>
      <c r="G63" s="276"/>
      <c r="H63" s="276"/>
      <c r="I63" s="276"/>
      <c r="J63" s="276"/>
      <c r="K63" s="276"/>
      <c r="L63" s="277"/>
      <c r="N63" s="285"/>
      <c r="O63" s="285"/>
      <c r="P63" s="285"/>
    </row>
    <row r="64" spans="2:16" ht="20" customHeight="1" x14ac:dyDescent="0.2">
      <c r="B64" s="48" t="s">
        <v>14</v>
      </c>
      <c r="C64" s="55">
        <v>45982</v>
      </c>
      <c r="D64" s="278"/>
      <c r="E64" s="279"/>
      <c r="F64" s="279"/>
      <c r="G64" s="279"/>
      <c r="H64" s="279"/>
      <c r="I64" s="279"/>
      <c r="J64" s="279"/>
      <c r="K64" s="279"/>
      <c r="L64" s="280"/>
      <c r="N64" s="285"/>
      <c r="O64" s="285"/>
      <c r="P64" s="285"/>
    </row>
    <row r="65" spans="2:16" ht="20" customHeight="1" x14ac:dyDescent="0.2">
      <c r="B65" s="20" t="s">
        <v>15</v>
      </c>
      <c r="C65" s="52">
        <v>45983</v>
      </c>
      <c r="D65" s="268"/>
      <c r="E65" s="269"/>
      <c r="F65" s="269"/>
      <c r="G65" s="269"/>
      <c r="H65" s="269"/>
      <c r="I65" s="269"/>
      <c r="J65" s="269"/>
      <c r="K65" s="269"/>
      <c r="L65" s="270"/>
      <c r="N65" s="285"/>
      <c r="O65" s="285"/>
      <c r="P65" s="285"/>
    </row>
    <row r="66" spans="2:16" ht="20" customHeight="1" x14ac:dyDescent="0.2">
      <c r="B66" s="20" t="s">
        <v>17</v>
      </c>
      <c r="C66" s="52">
        <v>45984</v>
      </c>
      <c r="D66" s="268"/>
      <c r="E66" s="269"/>
      <c r="F66" s="269"/>
      <c r="G66" s="269"/>
      <c r="H66" s="269"/>
      <c r="I66" s="269"/>
      <c r="J66" s="269"/>
      <c r="K66" s="269"/>
      <c r="L66" s="270"/>
      <c r="N66" s="285"/>
      <c r="O66" s="285"/>
      <c r="P66" s="285"/>
    </row>
    <row r="67" spans="2:16" ht="20" customHeight="1" x14ac:dyDescent="0.2">
      <c r="B67" s="48" t="s">
        <v>6</v>
      </c>
      <c r="C67" s="55">
        <v>45985</v>
      </c>
      <c r="D67" s="263" t="s">
        <v>95</v>
      </c>
      <c r="E67" s="264" t="s">
        <v>95</v>
      </c>
      <c r="F67" s="264" t="s">
        <v>95</v>
      </c>
      <c r="G67" s="317" t="s">
        <v>96</v>
      </c>
      <c r="I67" s="16"/>
      <c r="J67" s="334" t="s">
        <v>98</v>
      </c>
      <c r="K67" s="334" t="s">
        <v>98</v>
      </c>
      <c r="L67" s="335" t="s">
        <v>98</v>
      </c>
      <c r="N67" s="285"/>
      <c r="O67" s="285"/>
      <c r="P67" s="285"/>
    </row>
    <row r="68" spans="2:16" ht="20" customHeight="1" x14ac:dyDescent="0.2">
      <c r="B68" s="48" t="s">
        <v>10</v>
      </c>
      <c r="C68" s="51">
        <v>45986</v>
      </c>
      <c r="D68" s="263" t="s">
        <v>95</v>
      </c>
      <c r="E68" s="264" t="s">
        <v>95</v>
      </c>
      <c r="F68" s="317" t="s">
        <v>96</v>
      </c>
      <c r="G68" s="317" t="s">
        <v>96</v>
      </c>
      <c r="I68" s="16"/>
      <c r="J68" s="334" t="s">
        <v>98</v>
      </c>
      <c r="K68" s="334" t="s">
        <v>98</v>
      </c>
      <c r="L68" s="335" t="s">
        <v>98</v>
      </c>
      <c r="N68" s="285"/>
      <c r="O68" s="285"/>
      <c r="P68" s="285"/>
    </row>
    <row r="69" spans="2:16" ht="20" customHeight="1" x14ac:dyDescent="0.2">
      <c r="B69" s="48" t="s">
        <v>12</v>
      </c>
      <c r="C69" s="51">
        <v>45987</v>
      </c>
      <c r="D69" s="263" t="s">
        <v>95</v>
      </c>
      <c r="E69" s="264" t="s">
        <v>95</v>
      </c>
      <c r="F69" s="317" t="s">
        <v>96</v>
      </c>
      <c r="G69" s="317" t="s">
        <v>96</v>
      </c>
      <c r="I69" s="267"/>
      <c r="J69" s="287"/>
      <c r="K69" s="287"/>
      <c r="L69" s="18"/>
      <c r="N69" s="285"/>
      <c r="O69" s="285"/>
      <c r="P69" s="285"/>
    </row>
    <row r="70" spans="2:16" ht="20" customHeight="1" x14ac:dyDescent="0.2">
      <c r="B70" s="48" t="s">
        <v>13</v>
      </c>
      <c r="C70" s="55">
        <v>45988</v>
      </c>
      <c r="J70" s="16"/>
      <c r="K70" s="16"/>
      <c r="L70" s="18"/>
      <c r="N70" s="285"/>
      <c r="O70" s="285"/>
      <c r="P70" s="285"/>
    </row>
    <row r="71" spans="2:16" ht="20" customHeight="1" x14ac:dyDescent="0.2">
      <c r="B71" s="48" t="s">
        <v>14</v>
      </c>
      <c r="C71" s="51">
        <v>45989</v>
      </c>
      <c r="D71" s="32"/>
      <c r="I71" s="16"/>
      <c r="J71" s="16"/>
      <c r="K71" s="16"/>
      <c r="L71" s="18"/>
      <c r="N71" s="285"/>
      <c r="O71" s="285"/>
      <c r="P71" s="285"/>
    </row>
    <row r="72" spans="2:16" ht="20" customHeight="1" x14ac:dyDescent="0.2">
      <c r="B72" s="20" t="s">
        <v>15</v>
      </c>
      <c r="C72" s="52">
        <v>45990</v>
      </c>
      <c r="D72" s="268"/>
      <c r="E72" s="269"/>
      <c r="F72" s="269"/>
      <c r="G72" s="269"/>
      <c r="H72" s="269"/>
      <c r="I72" s="269"/>
      <c r="J72" s="269"/>
      <c r="K72" s="269"/>
      <c r="L72" s="270"/>
      <c r="N72" s="285"/>
      <c r="O72" s="285"/>
      <c r="P72" s="285"/>
    </row>
    <row r="73" spans="2:16" ht="20" customHeight="1" x14ac:dyDescent="0.2">
      <c r="B73" s="20" t="s">
        <v>17</v>
      </c>
      <c r="C73" s="56">
        <v>45991</v>
      </c>
      <c r="D73" s="268"/>
      <c r="E73" s="269"/>
      <c r="F73" s="269"/>
      <c r="G73" s="269"/>
      <c r="H73" s="269"/>
      <c r="I73" s="269"/>
      <c r="J73" s="269"/>
      <c r="K73" s="269"/>
      <c r="L73" s="270"/>
    </row>
    <row r="74" spans="2:16" ht="20" customHeight="1" x14ac:dyDescent="0.2">
      <c r="B74" s="48" t="s">
        <v>6</v>
      </c>
      <c r="C74" s="51">
        <v>45992</v>
      </c>
      <c r="D74" s="158" t="s">
        <v>18</v>
      </c>
      <c r="E74" s="159"/>
      <c r="F74" s="159"/>
      <c r="G74" s="159"/>
      <c r="H74" s="159"/>
      <c r="I74" s="159"/>
      <c r="J74" s="159"/>
      <c r="K74" s="159"/>
      <c r="L74" s="160"/>
    </row>
    <row r="75" spans="2:16" ht="20" customHeight="1" x14ac:dyDescent="0.2">
      <c r="B75" s="48" t="s">
        <v>10</v>
      </c>
      <c r="C75" s="51">
        <v>45993</v>
      </c>
      <c r="D75" s="153"/>
      <c r="E75" s="154"/>
      <c r="F75" s="154"/>
      <c r="G75" s="154"/>
      <c r="H75" s="154"/>
      <c r="I75" s="154"/>
      <c r="J75" s="154"/>
      <c r="K75" s="154"/>
      <c r="L75" s="161"/>
    </row>
    <row r="76" spans="2:16" ht="20" customHeight="1" x14ac:dyDescent="0.2">
      <c r="B76" s="48" t="s">
        <v>12</v>
      </c>
      <c r="C76" s="55">
        <v>45994</v>
      </c>
      <c r="D76" s="153"/>
      <c r="E76" s="154"/>
      <c r="F76" s="154"/>
      <c r="G76" s="154"/>
      <c r="H76" s="154"/>
      <c r="I76" s="154"/>
      <c r="J76" s="154"/>
      <c r="K76" s="154"/>
      <c r="L76" s="161"/>
    </row>
    <row r="77" spans="2:16" ht="20" customHeight="1" x14ac:dyDescent="0.2">
      <c r="B77" s="48" t="s">
        <v>13</v>
      </c>
      <c r="C77" s="51">
        <v>45995</v>
      </c>
      <c r="D77" s="153"/>
      <c r="E77" s="154"/>
      <c r="F77" s="154"/>
      <c r="G77" s="154"/>
      <c r="H77" s="154"/>
      <c r="I77" s="154"/>
      <c r="J77" s="154"/>
      <c r="K77" s="154"/>
      <c r="L77" s="161"/>
    </row>
    <row r="78" spans="2:16" ht="20" customHeight="1" x14ac:dyDescent="0.2">
      <c r="B78" s="48" t="s">
        <v>14</v>
      </c>
      <c r="C78" s="51">
        <v>45996</v>
      </c>
      <c r="D78" s="162"/>
      <c r="E78" s="163"/>
      <c r="F78" s="163"/>
      <c r="G78" s="163"/>
      <c r="H78" s="163"/>
      <c r="I78" s="163"/>
      <c r="J78" s="163"/>
      <c r="K78" s="163"/>
      <c r="L78" s="164"/>
    </row>
    <row r="79" spans="2:16" ht="20" customHeight="1" x14ac:dyDescent="0.2">
      <c r="B79" s="20" t="s">
        <v>15</v>
      </c>
      <c r="C79" s="56">
        <v>45997</v>
      </c>
      <c r="D79" s="268"/>
      <c r="E79" s="269"/>
      <c r="F79" s="269"/>
      <c r="G79" s="269"/>
      <c r="H79" s="269"/>
      <c r="I79" s="269"/>
      <c r="J79" s="269"/>
      <c r="K79" s="269"/>
      <c r="L79" s="270"/>
    </row>
    <row r="80" spans="2:16" ht="20" customHeight="1" x14ac:dyDescent="0.2">
      <c r="B80" s="20" t="s">
        <v>17</v>
      </c>
      <c r="C80" s="52">
        <v>45998</v>
      </c>
      <c r="D80" s="268"/>
      <c r="E80" s="269"/>
      <c r="F80" s="269"/>
      <c r="G80" s="269"/>
      <c r="H80" s="269"/>
      <c r="I80" s="269"/>
      <c r="J80" s="269"/>
      <c r="K80" s="269"/>
      <c r="L80" s="270"/>
    </row>
    <row r="81" spans="2:12" ht="20" customHeight="1" x14ac:dyDescent="0.2">
      <c r="B81" s="20" t="s">
        <v>6</v>
      </c>
      <c r="C81" s="52">
        <v>45999</v>
      </c>
      <c r="D81" s="268"/>
      <c r="E81" s="269"/>
      <c r="F81" s="269"/>
      <c r="G81" s="269"/>
      <c r="H81" s="269"/>
      <c r="I81" s="269"/>
      <c r="J81" s="269"/>
      <c r="K81" s="269"/>
      <c r="L81" s="270"/>
    </row>
    <row r="82" spans="2:12" ht="20" customHeight="1" x14ac:dyDescent="0.2">
      <c r="B82" s="48" t="s">
        <v>10</v>
      </c>
      <c r="C82" s="55">
        <v>46000</v>
      </c>
      <c r="D82" s="272" t="s">
        <v>18</v>
      </c>
      <c r="E82" s="273"/>
      <c r="F82" s="273"/>
      <c r="G82" s="273"/>
      <c r="H82" s="273"/>
      <c r="I82" s="273"/>
      <c r="J82" s="273"/>
      <c r="K82" s="273"/>
      <c r="L82" s="274"/>
    </row>
    <row r="83" spans="2:12" ht="20" customHeight="1" x14ac:dyDescent="0.2">
      <c r="B83" s="48" t="s">
        <v>12</v>
      </c>
      <c r="C83" s="51">
        <v>46001</v>
      </c>
      <c r="D83" s="275"/>
      <c r="E83" s="276"/>
      <c r="F83" s="276"/>
      <c r="G83" s="276"/>
      <c r="H83" s="276"/>
      <c r="I83" s="276"/>
      <c r="J83" s="276"/>
      <c r="K83" s="276"/>
      <c r="L83" s="277"/>
    </row>
    <row r="84" spans="2:12" ht="20" customHeight="1" x14ac:dyDescent="0.2">
      <c r="B84" s="48" t="s">
        <v>13</v>
      </c>
      <c r="C84" s="51">
        <v>46002</v>
      </c>
      <c r="D84" s="275"/>
      <c r="E84" s="276"/>
      <c r="F84" s="276"/>
      <c r="G84" s="276"/>
      <c r="H84" s="276"/>
      <c r="I84" s="276"/>
      <c r="J84" s="276"/>
      <c r="K84" s="276"/>
      <c r="L84" s="277"/>
    </row>
    <row r="85" spans="2:12" ht="20" customHeight="1" x14ac:dyDescent="0.2">
      <c r="B85" s="48" t="s">
        <v>14</v>
      </c>
      <c r="C85" s="55">
        <v>46003</v>
      </c>
      <c r="D85" s="278"/>
      <c r="E85" s="279"/>
      <c r="F85" s="279"/>
      <c r="G85" s="279"/>
      <c r="H85" s="279"/>
      <c r="I85" s="279"/>
      <c r="J85" s="279"/>
      <c r="K85" s="279"/>
      <c r="L85" s="280"/>
    </row>
    <row r="86" spans="2:12" ht="20" customHeight="1" x14ac:dyDescent="0.2">
      <c r="B86" s="20" t="s">
        <v>15</v>
      </c>
      <c r="C86" s="52">
        <v>46004</v>
      </c>
      <c r="D86" s="291"/>
      <c r="E86" s="292"/>
      <c r="F86" s="292"/>
      <c r="G86" s="292"/>
      <c r="H86" s="292"/>
      <c r="I86" s="292"/>
      <c r="J86" s="292"/>
      <c r="K86" s="292"/>
      <c r="L86" s="293"/>
    </row>
    <row r="87" spans="2:12" ht="20" customHeight="1" thickBot="1" x14ac:dyDescent="0.25">
      <c r="B87" s="62" t="s">
        <v>17</v>
      </c>
      <c r="C87" s="63">
        <v>46005</v>
      </c>
      <c r="D87" s="291"/>
      <c r="E87" s="292"/>
      <c r="F87" s="292"/>
      <c r="G87" s="292"/>
      <c r="H87" s="292"/>
      <c r="I87" s="292"/>
      <c r="J87" s="292"/>
      <c r="K87" s="292"/>
      <c r="L87" s="293"/>
    </row>
    <row r="88" spans="2:12" ht="20" customHeight="1" x14ac:dyDescent="0.2">
      <c r="B88" s="165" t="s">
        <v>51</v>
      </c>
      <c r="C88" s="166"/>
      <c r="D88" s="166"/>
      <c r="E88" s="166"/>
      <c r="F88" s="166"/>
      <c r="G88" s="166"/>
      <c r="H88" s="166"/>
      <c r="I88" s="166"/>
      <c r="J88" s="166"/>
      <c r="K88" s="166"/>
      <c r="L88" s="167"/>
    </row>
    <row r="89" spans="2:12" ht="20" customHeight="1" thickBot="1" x14ac:dyDescent="0.25">
      <c r="B89" s="168"/>
      <c r="C89" s="169"/>
      <c r="D89" s="169"/>
      <c r="E89" s="169"/>
      <c r="F89" s="169"/>
      <c r="G89" s="169"/>
      <c r="H89" s="169"/>
      <c r="I89" s="169"/>
      <c r="J89" s="169"/>
      <c r="K89" s="169"/>
      <c r="L89" s="170"/>
    </row>
    <row r="90" spans="2:12" ht="20" customHeight="1" x14ac:dyDescent="0.2">
      <c r="B90" s="6" t="s">
        <v>12</v>
      </c>
      <c r="C90" s="7">
        <v>46029</v>
      </c>
      <c r="D90" s="151" t="s">
        <v>18</v>
      </c>
      <c r="E90" s="152"/>
      <c r="F90" s="152"/>
      <c r="G90" s="152"/>
      <c r="H90" s="152"/>
      <c r="I90" s="152"/>
      <c r="J90" s="152"/>
      <c r="K90" s="152"/>
      <c r="L90" s="193"/>
    </row>
    <row r="91" spans="2:12" ht="20" customHeight="1" x14ac:dyDescent="0.2">
      <c r="B91" s="6" t="s">
        <v>13</v>
      </c>
      <c r="C91" s="7">
        <v>46030</v>
      </c>
      <c r="D91" s="153"/>
      <c r="E91" s="154"/>
      <c r="F91" s="154"/>
      <c r="G91" s="154"/>
      <c r="H91" s="154"/>
      <c r="I91" s="154"/>
      <c r="J91" s="154"/>
      <c r="K91" s="154"/>
      <c r="L91" s="161"/>
    </row>
    <row r="92" spans="2:12" ht="20" customHeight="1" x14ac:dyDescent="0.2">
      <c r="B92" s="6" t="s">
        <v>14</v>
      </c>
      <c r="C92" s="7">
        <v>46031</v>
      </c>
      <c r="D92" s="162"/>
      <c r="E92" s="163"/>
      <c r="F92" s="163"/>
      <c r="G92" s="163"/>
      <c r="H92" s="163"/>
      <c r="I92" s="163"/>
      <c r="J92" s="163"/>
      <c r="K92" s="163"/>
      <c r="L92" s="164"/>
    </row>
    <row r="93" spans="2:12" ht="20" customHeight="1" x14ac:dyDescent="0.2">
      <c r="B93" s="35" t="s">
        <v>15</v>
      </c>
      <c r="C93" s="34">
        <v>46032</v>
      </c>
      <c r="D93" s="268"/>
      <c r="E93" s="269"/>
      <c r="F93" s="269"/>
      <c r="G93" s="269"/>
      <c r="H93" s="269"/>
      <c r="I93" s="269"/>
      <c r="J93" s="269"/>
      <c r="K93" s="269"/>
      <c r="L93" s="270"/>
    </row>
    <row r="94" spans="2:12" ht="20" customHeight="1" x14ac:dyDescent="0.2">
      <c r="B94" s="35" t="s">
        <v>17</v>
      </c>
      <c r="C94" s="34">
        <v>46033</v>
      </c>
      <c r="D94" s="268"/>
      <c r="E94" s="269"/>
      <c r="F94" s="269"/>
      <c r="G94" s="269"/>
      <c r="H94" s="269"/>
      <c r="I94" s="269"/>
      <c r="J94" s="269"/>
      <c r="K94" s="269"/>
      <c r="L94" s="270"/>
    </row>
    <row r="95" spans="2:12" ht="20" customHeight="1" x14ac:dyDescent="0.2">
      <c r="B95" s="6" t="s">
        <v>6</v>
      </c>
      <c r="C95" s="7">
        <v>46034</v>
      </c>
      <c r="D95" s="272" t="s">
        <v>18</v>
      </c>
      <c r="E95" s="273"/>
      <c r="F95" s="273"/>
      <c r="G95" s="273"/>
      <c r="H95" s="273"/>
      <c r="I95" s="273"/>
      <c r="J95" s="273"/>
      <c r="K95" s="273"/>
      <c r="L95" s="274"/>
    </row>
    <row r="96" spans="2:12" ht="20" customHeight="1" x14ac:dyDescent="0.2">
      <c r="B96" s="6" t="s">
        <v>10</v>
      </c>
      <c r="C96" s="7">
        <v>46035</v>
      </c>
      <c r="D96" s="275"/>
      <c r="E96" s="276"/>
      <c r="F96" s="276"/>
      <c r="G96" s="276"/>
      <c r="H96" s="276"/>
      <c r="I96" s="276"/>
      <c r="J96" s="276"/>
      <c r="K96" s="276"/>
      <c r="L96" s="277"/>
    </row>
    <row r="97" spans="2:12" ht="20" customHeight="1" x14ac:dyDescent="0.2">
      <c r="B97" s="6" t="s">
        <v>12</v>
      </c>
      <c r="C97" s="7">
        <v>46036</v>
      </c>
      <c r="D97" s="275"/>
      <c r="E97" s="276"/>
      <c r="F97" s="276"/>
      <c r="G97" s="276"/>
      <c r="H97" s="276"/>
      <c r="I97" s="276"/>
      <c r="J97" s="276"/>
      <c r="K97" s="276"/>
      <c r="L97" s="277"/>
    </row>
    <row r="98" spans="2:12" ht="20" customHeight="1" x14ac:dyDescent="0.2">
      <c r="B98" s="6" t="s">
        <v>13</v>
      </c>
      <c r="C98" s="7">
        <v>46037</v>
      </c>
      <c r="D98" s="275"/>
      <c r="E98" s="276"/>
      <c r="F98" s="276"/>
      <c r="G98" s="276"/>
      <c r="H98" s="276"/>
      <c r="I98" s="276"/>
      <c r="J98" s="276"/>
      <c r="K98" s="276"/>
      <c r="L98" s="277"/>
    </row>
    <row r="99" spans="2:12" ht="20" customHeight="1" thickBot="1" x14ac:dyDescent="0.25">
      <c r="B99" s="297" t="s">
        <v>14</v>
      </c>
      <c r="C99" s="7">
        <v>46038</v>
      </c>
      <c r="D99" s="275"/>
      <c r="E99" s="276"/>
      <c r="F99" s="276"/>
      <c r="G99" s="276"/>
      <c r="H99" s="276"/>
      <c r="I99" s="276"/>
      <c r="J99" s="276"/>
      <c r="K99" s="276"/>
      <c r="L99" s="277"/>
    </row>
    <row r="100" spans="2:12" ht="20" customHeight="1" x14ac:dyDescent="0.2">
      <c r="B100" s="165" t="s">
        <v>54</v>
      </c>
      <c r="C100" s="166"/>
      <c r="D100" s="166"/>
      <c r="E100" s="166"/>
      <c r="F100" s="166"/>
      <c r="G100" s="166"/>
      <c r="H100" s="166"/>
      <c r="I100" s="166"/>
      <c r="J100" s="166"/>
      <c r="K100" s="166"/>
      <c r="L100" s="167"/>
    </row>
    <row r="101" spans="2:12" ht="20" customHeight="1" thickBot="1" x14ac:dyDescent="0.25">
      <c r="B101" s="168"/>
      <c r="C101" s="169"/>
      <c r="D101" s="169"/>
      <c r="E101" s="169"/>
      <c r="F101" s="169"/>
      <c r="G101" s="169"/>
      <c r="H101" s="169"/>
      <c r="I101" s="169"/>
      <c r="J101" s="169"/>
      <c r="K101" s="169"/>
      <c r="L101" s="170"/>
    </row>
    <row r="102" spans="2:12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2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2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2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2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2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2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2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2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2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2" x14ac:dyDescent="0.2">
      <c r="B906" s="27"/>
      <c r="C906" s="27"/>
      <c r="D906" s="27"/>
      <c r="E906" s="27"/>
      <c r="F906" s="27"/>
      <c r="G906" s="27"/>
      <c r="H906" s="27"/>
      <c r="I906" s="27"/>
      <c r="J906" s="28"/>
      <c r="K906" s="28"/>
      <c r="L906" s="28"/>
    </row>
    <row r="917" spans="13:16" x14ac:dyDescent="0.2">
      <c r="M917" s="24"/>
      <c r="N917" s="24"/>
      <c r="O917" s="24"/>
      <c r="P917" s="24"/>
    </row>
    <row r="918" spans="13:16" x14ac:dyDescent="0.2">
      <c r="M918" s="24"/>
      <c r="N918" s="24"/>
      <c r="O918" s="24"/>
      <c r="P918" s="24"/>
    </row>
    <row r="919" spans="13:16" x14ac:dyDescent="0.2">
      <c r="M919" s="24"/>
      <c r="N919" s="24"/>
      <c r="O919" s="24"/>
      <c r="P919" s="24"/>
    </row>
    <row r="920" spans="13:16" x14ac:dyDescent="0.2">
      <c r="M920" s="24"/>
      <c r="N920" s="24"/>
      <c r="O920" s="24"/>
      <c r="P920" s="24"/>
    </row>
    <row r="921" spans="13:16" x14ac:dyDescent="0.2">
      <c r="M921" s="24"/>
      <c r="N921" s="24"/>
      <c r="O921" s="24"/>
      <c r="P921" s="24"/>
    </row>
    <row r="922" spans="13:16" x14ac:dyDescent="0.2">
      <c r="M922" s="24"/>
      <c r="N922" s="24"/>
      <c r="O922" s="24"/>
      <c r="P922" s="24"/>
    </row>
    <row r="923" spans="13:16" x14ac:dyDescent="0.2">
      <c r="M923" s="24"/>
      <c r="N923" s="24"/>
      <c r="O923" s="24"/>
      <c r="P923" s="24"/>
    </row>
    <row r="924" spans="13:16" x14ac:dyDescent="0.2">
      <c r="M924" s="24"/>
      <c r="N924" s="24"/>
      <c r="O924" s="24"/>
      <c r="P924" s="24"/>
    </row>
    <row r="925" spans="13:16" x14ac:dyDescent="0.2">
      <c r="M925" s="24"/>
      <c r="N925" s="24"/>
      <c r="O925" s="24"/>
      <c r="P925" s="24"/>
    </row>
    <row r="926" spans="13:16" x14ac:dyDescent="0.2">
      <c r="M926" s="24"/>
      <c r="N926" s="24"/>
      <c r="O926" s="24"/>
      <c r="P926" s="24"/>
    </row>
    <row r="927" spans="13:16" x14ac:dyDescent="0.2">
      <c r="M927" s="24"/>
      <c r="N927" s="24"/>
      <c r="O927" s="24"/>
      <c r="P927" s="24"/>
    </row>
    <row r="928" spans="13:16" x14ac:dyDescent="0.2">
      <c r="M928" s="24"/>
      <c r="N928" s="24"/>
      <c r="O928" s="24"/>
      <c r="P928" s="24"/>
    </row>
    <row r="929" spans="13:16" x14ac:dyDescent="0.2">
      <c r="M929" s="24"/>
      <c r="N929" s="24"/>
      <c r="O929" s="24"/>
      <c r="P929" s="24"/>
    </row>
    <row r="930" spans="13:16" x14ac:dyDescent="0.2">
      <c r="M930" s="24"/>
      <c r="N930" s="24"/>
      <c r="O930" s="24"/>
      <c r="P930" s="24"/>
    </row>
    <row r="931" spans="13:16" x14ac:dyDescent="0.2">
      <c r="M931" s="24"/>
      <c r="N931" s="24"/>
      <c r="O931" s="24"/>
      <c r="P931" s="24"/>
    </row>
    <row r="932" spans="13:16" x14ac:dyDescent="0.2">
      <c r="M932" s="24"/>
      <c r="N932" s="24"/>
      <c r="O932" s="24"/>
      <c r="P932" s="24"/>
    </row>
    <row r="933" spans="13:16" x14ac:dyDescent="0.2">
      <c r="M933" s="24"/>
      <c r="N933" s="24"/>
      <c r="O933" s="24"/>
      <c r="P933" s="24"/>
    </row>
    <row r="934" spans="13:16" x14ac:dyDescent="0.2">
      <c r="M934" s="24"/>
      <c r="N934" s="24"/>
      <c r="O934" s="24"/>
      <c r="P934" s="24"/>
    </row>
    <row r="935" spans="13:16" x14ac:dyDescent="0.2">
      <c r="M935" s="24"/>
      <c r="N935" s="24"/>
      <c r="O935" s="24"/>
      <c r="P935" s="24"/>
    </row>
    <row r="936" spans="13:16" x14ac:dyDescent="0.2">
      <c r="M936" s="24"/>
      <c r="N936" s="24"/>
      <c r="O936" s="24"/>
      <c r="P936" s="24"/>
    </row>
    <row r="937" spans="13:16" x14ac:dyDescent="0.2">
      <c r="M937" s="24"/>
      <c r="N937" s="24"/>
      <c r="O937" s="24"/>
      <c r="P937" s="24"/>
    </row>
    <row r="938" spans="13:16" x14ac:dyDescent="0.2">
      <c r="M938" s="24"/>
      <c r="N938" s="24"/>
      <c r="O938" s="24"/>
      <c r="P938" s="24"/>
    </row>
    <row r="939" spans="13:16" x14ac:dyDescent="0.2">
      <c r="M939" s="24"/>
      <c r="N939" s="24"/>
      <c r="O939" s="24"/>
      <c r="P939" s="24"/>
    </row>
    <row r="940" spans="13:16" x14ac:dyDescent="0.2">
      <c r="M940" s="24"/>
      <c r="N940" s="24"/>
      <c r="O940" s="24"/>
      <c r="P940" s="24"/>
    </row>
    <row r="941" spans="13:16" x14ac:dyDescent="0.2">
      <c r="M941" s="24"/>
      <c r="N941" s="24"/>
      <c r="O941" s="24"/>
      <c r="P941" s="24"/>
    </row>
    <row r="942" spans="13:16" x14ac:dyDescent="0.2">
      <c r="M942" s="24"/>
      <c r="N942" s="24"/>
      <c r="O942" s="24"/>
      <c r="P942" s="24"/>
    </row>
    <row r="943" spans="13:16" x14ac:dyDescent="0.2">
      <c r="M943" s="24"/>
      <c r="N943" s="24"/>
      <c r="O943" s="24"/>
      <c r="P943" s="24"/>
    </row>
    <row r="944" spans="13:16" x14ac:dyDescent="0.2">
      <c r="M944" s="24"/>
      <c r="N944" s="24"/>
      <c r="O944" s="24"/>
      <c r="P944" s="24"/>
    </row>
    <row r="945" spans="13:16" x14ac:dyDescent="0.2">
      <c r="M945" s="24"/>
      <c r="N945" s="24"/>
      <c r="O945" s="24"/>
      <c r="P945" s="24"/>
    </row>
    <row r="946" spans="13:16" x14ac:dyDescent="0.2">
      <c r="M946" s="24"/>
      <c r="N946" s="24"/>
      <c r="O946" s="24"/>
      <c r="P946" s="24"/>
    </row>
    <row r="947" spans="13:16" x14ac:dyDescent="0.2">
      <c r="M947" s="24"/>
      <c r="N947" s="24"/>
      <c r="O947" s="24"/>
      <c r="P947" s="24"/>
    </row>
    <row r="948" spans="13:16" x14ac:dyDescent="0.2">
      <c r="M948" s="24"/>
      <c r="N948" s="24"/>
      <c r="O948" s="24"/>
      <c r="P948" s="24"/>
    </row>
    <row r="949" spans="13:16" x14ac:dyDescent="0.2">
      <c r="M949" s="24"/>
      <c r="N949" s="24"/>
      <c r="O949" s="24"/>
      <c r="P949" s="24"/>
    </row>
    <row r="950" spans="13:16" x14ac:dyDescent="0.2">
      <c r="M950" s="24"/>
      <c r="N950" s="24"/>
      <c r="O950" s="24"/>
      <c r="P950" s="24"/>
    </row>
    <row r="951" spans="13:16" x14ac:dyDescent="0.2">
      <c r="M951" s="24"/>
      <c r="N951" s="24"/>
      <c r="O951" s="24"/>
      <c r="P951" s="24"/>
    </row>
    <row r="952" spans="13:16" x14ac:dyDescent="0.2">
      <c r="M952" s="24"/>
      <c r="N952" s="24"/>
      <c r="O952" s="24"/>
      <c r="P952" s="24"/>
    </row>
    <row r="953" spans="13:16" x14ac:dyDescent="0.2">
      <c r="M953" s="24"/>
      <c r="N953" s="24"/>
      <c r="O953" s="24"/>
      <c r="P953" s="24"/>
    </row>
    <row r="954" spans="13:16" x14ac:dyDescent="0.2">
      <c r="M954" s="24"/>
      <c r="N954" s="24"/>
      <c r="O954" s="24"/>
      <c r="P954" s="24"/>
    </row>
    <row r="955" spans="13:16" x14ac:dyDescent="0.2">
      <c r="M955" s="24"/>
      <c r="N955" s="24"/>
      <c r="O955" s="24"/>
      <c r="P955" s="24"/>
    </row>
    <row r="956" spans="13:16" x14ac:dyDescent="0.2">
      <c r="M956" s="24"/>
      <c r="N956" s="24"/>
      <c r="O956" s="24"/>
      <c r="P956" s="24"/>
    </row>
    <row r="957" spans="13:16" x14ac:dyDescent="0.2">
      <c r="M957" s="24"/>
      <c r="N957" s="24"/>
      <c r="O957" s="24"/>
      <c r="P957" s="24"/>
    </row>
    <row r="958" spans="13:16" x14ac:dyDescent="0.2">
      <c r="M958" s="24"/>
      <c r="N958" s="24"/>
      <c r="O958" s="24"/>
      <c r="P958" s="24"/>
    </row>
    <row r="959" spans="13:16" x14ac:dyDescent="0.2">
      <c r="M959" s="24"/>
      <c r="N959" s="24"/>
      <c r="O959" s="24"/>
      <c r="P959" s="24"/>
    </row>
    <row r="960" spans="13:16" x14ac:dyDescent="0.2">
      <c r="M960" s="24"/>
      <c r="N960" s="24"/>
      <c r="O960" s="24"/>
      <c r="P960" s="24"/>
    </row>
    <row r="961" spans="13:16" x14ac:dyDescent="0.2">
      <c r="M961" s="24"/>
      <c r="N961" s="24"/>
      <c r="O961" s="24"/>
      <c r="P961" s="24"/>
    </row>
    <row r="962" spans="13:16" x14ac:dyDescent="0.2">
      <c r="M962" s="24"/>
      <c r="N962" s="24"/>
      <c r="O962" s="24"/>
      <c r="P962" s="24"/>
    </row>
    <row r="963" spans="13:16" x14ac:dyDescent="0.2">
      <c r="M963" s="24"/>
      <c r="N963" s="24"/>
      <c r="O963" s="24"/>
      <c r="P963" s="24"/>
    </row>
    <row r="964" spans="13:16" x14ac:dyDescent="0.2">
      <c r="M964" s="24"/>
      <c r="N964" s="24"/>
      <c r="O964" s="24"/>
      <c r="P964" s="24"/>
    </row>
    <row r="965" spans="13:16" x14ac:dyDescent="0.2">
      <c r="M965" s="24"/>
      <c r="N965" s="24"/>
      <c r="O965" s="24"/>
      <c r="P965" s="24"/>
    </row>
    <row r="966" spans="13:16" x14ac:dyDescent="0.2">
      <c r="M966" s="24"/>
      <c r="N966" s="24"/>
      <c r="O966" s="24"/>
      <c r="P966" s="24"/>
    </row>
    <row r="967" spans="13:16" x14ac:dyDescent="0.2">
      <c r="M967" s="24"/>
      <c r="N967" s="24"/>
      <c r="O967" s="24"/>
      <c r="P967" s="24"/>
    </row>
    <row r="968" spans="13:16" x14ac:dyDescent="0.2">
      <c r="M968" s="24"/>
      <c r="N968" s="24"/>
      <c r="O968" s="24"/>
      <c r="P968" s="24"/>
    </row>
    <row r="969" spans="13:16" x14ac:dyDescent="0.2">
      <c r="M969" s="24"/>
      <c r="N969" s="24"/>
      <c r="O969" s="24"/>
      <c r="P969" s="24"/>
    </row>
    <row r="970" spans="13:16" x14ac:dyDescent="0.2">
      <c r="M970" s="24"/>
      <c r="N970" s="24"/>
      <c r="O970" s="24"/>
      <c r="P970" s="24"/>
    </row>
    <row r="971" spans="13:16" x14ac:dyDescent="0.2">
      <c r="M971" s="24"/>
      <c r="N971" s="24"/>
      <c r="O971" s="24"/>
      <c r="P971" s="24"/>
    </row>
    <row r="972" spans="13:16" x14ac:dyDescent="0.2">
      <c r="M972" s="24"/>
      <c r="N972" s="24"/>
      <c r="O972" s="24"/>
      <c r="P972" s="24"/>
    </row>
    <row r="973" spans="13:16" x14ac:dyDescent="0.2">
      <c r="M973" s="24"/>
      <c r="N973" s="24"/>
      <c r="O973" s="24"/>
      <c r="P973" s="24"/>
    </row>
    <row r="974" spans="13:16" x14ac:dyDescent="0.2">
      <c r="M974" s="24"/>
      <c r="N974" s="24"/>
      <c r="O974" s="24"/>
      <c r="P974" s="24"/>
    </row>
    <row r="975" spans="13:16" x14ac:dyDescent="0.2">
      <c r="M975" s="24"/>
      <c r="N975" s="24"/>
      <c r="O975" s="24"/>
      <c r="P975" s="24"/>
    </row>
    <row r="976" spans="13:16" x14ac:dyDescent="0.2">
      <c r="M976" s="24"/>
      <c r="N976" s="24"/>
      <c r="O976" s="24"/>
      <c r="P976" s="24"/>
    </row>
    <row r="977" spans="13:16" x14ac:dyDescent="0.2">
      <c r="M977" s="24"/>
      <c r="N977" s="24"/>
      <c r="O977" s="24"/>
      <c r="P977" s="24"/>
    </row>
    <row r="978" spans="13:16" x14ac:dyDescent="0.2">
      <c r="M978" s="24"/>
      <c r="N978" s="24"/>
      <c r="O978" s="24"/>
      <c r="P978" s="24"/>
    </row>
    <row r="979" spans="13:16" x14ac:dyDescent="0.2">
      <c r="M979" s="24"/>
      <c r="N979" s="24"/>
      <c r="O979" s="24"/>
      <c r="P979" s="24"/>
    </row>
    <row r="980" spans="13:16" x14ac:dyDescent="0.2">
      <c r="M980" s="24"/>
      <c r="N980" s="24"/>
      <c r="O980" s="24"/>
      <c r="P980" s="24"/>
    </row>
    <row r="981" spans="13:16" x14ac:dyDescent="0.2">
      <c r="M981" s="24"/>
      <c r="N981" s="24"/>
      <c r="O981" s="24"/>
      <c r="P981" s="24"/>
    </row>
    <row r="982" spans="13:16" x14ac:dyDescent="0.2">
      <c r="M982" s="24"/>
      <c r="N982" s="24"/>
      <c r="O982" s="24"/>
      <c r="P982" s="24"/>
    </row>
    <row r="983" spans="13:16" x14ac:dyDescent="0.2">
      <c r="M983" s="24"/>
      <c r="N983" s="24"/>
      <c r="O983" s="24"/>
      <c r="P983" s="24"/>
    </row>
    <row r="984" spans="13:16" x14ac:dyDescent="0.2">
      <c r="M984" s="24"/>
      <c r="N984" s="24"/>
      <c r="O984" s="24"/>
      <c r="P984" s="24"/>
    </row>
    <row r="985" spans="13:16" x14ac:dyDescent="0.2">
      <c r="M985" s="24"/>
      <c r="N985" s="24"/>
      <c r="O985" s="24"/>
      <c r="P985" s="24"/>
    </row>
    <row r="986" spans="13:16" x14ac:dyDescent="0.2">
      <c r="M986" s="24"/>
      <c r="N986" s="24"/>
      <c r="O986" s="24"/>
      <c r="P986" s="24"/>
    </row>
    <row r="987" spans="13:16" x14ac:dyDescent="0.2">
      <c r="M987" s="24"/>
      <c r="N987" s="24"/>
      <c r="O987" s="24"/>
      <c r="P987" s="24"/>
    </row>
    <row r="988" spans="13:16" x14ac:dyDescent="0.2">
      <c r="M988" s="24"/>
      <c r="N988" s="24"/>
      <c r="O988" s="24"/>
      <c r="P988" s="24"/>
    </row>
    <row r="989" spans="13:16" x14ac:dyDescent="0.2">
      <c r="M989" s="24"/>
      <c r="N989" s="24"/>
      <c r="O989" s="24"/>
      <c r="P989" s="24"/>
    </row>
    <row r="990" spans="13:16" x14ac:dyDescent="0.2">
      <c r="M990" s="24"/>
      <c r="N990" s="24"/>
      <c r="O990" s="24"/>
      <c r="P990" s="24"/>
    </row>
    <row r="991" spans="13:16" x14ac:dyDescent="0.2">
      <c r="M991" s="24"/>
      <c r="N991" s="24"/>
      <c r="O991" s="24"/>
      <c r="P991" s="24"/>
    </row>
    <row r="992" spans="13:16" x14ac:dyDescent="0.2">
      <c r="M992" s="24"/>
      <c r="N992" s="24"/>
      <c r="O992" s="24"/>
      <c r="P992" s="24"/>
    </row>
    <row r="993" spans="13:16" x14ac:dyDescent="0.2">
      <c r="M993" s="24"/>
      <c r="N993" s="24"/>
      <c r="O993" s="24"/>
      <c r="P993" s="24"/>
    </row>
    <row r="994" spans="13:16" x14ac:dyDescent="0.2">
      <c r="M994" s="24"/>
      <c r="N994" s="24"/>
      <c r="O994" s="24"/>
      <c r="P994" s="24"/>
    </row>
    <row r="995" spans="13:16" x14ac:dyDescent="0.2">
      <c r="M995" s="24"/>
      <c r="N995" s="24"/>
      <c r="O995" s="24"/>
      <c r="P995" s="24"/>
    </row>
    <row r="996" spans="13:16" x14ac:dyDescent="0.2">
      <c r="M996" s="24"/>
      <c r="N996" s="24"/>
      <c r="O996" s="24"/>
      <c r="P996" s="24"/>
    </row>
    <row r="997" spans="13:16" x14ac:dyDescent="0.2">
      <c r="M997" s="24"/>
      <c r="N997" s="24"/>
      <c r="O997" s="24"/>
      <c r="P997" s="24"/>
    </row>
    <row r="998" spans="13:16" x14ac:dyDescent="0.2">
      <c r="M998" s="24"/>
      <c r="N998" s="24"/>
      <c r="O998" s="24"/>
      <c r="P998" s="24"/>
    </row>
    <row r="999" spans="13:16" x14ac:dyDescent="0.2">
      <c r="M999" s="24"/>
      <c r="N999" s="24"/>
      <c r="O999" s="24"/>
      <c r="P999" s="24"/>
    </row>
    <row r="1000" spans="13:16" x14ac:dyDescent="0.2">
      <c r="M1000" s="24"/>
      <c r="N1000" s="24"/>
      <c r="O1000" s="24"/>
      <c r="P1000" s="24"/>
    </row>
    <row r="1001" spans="13:16" x14ac:dyDescent="0.2">
      <c r="M1001" s="24"/>
      <c r="N1001" s="24"/>
      <c r="O1001" s="24"/>
      <c r="P1001" s="24"/>
    </row>
    <row r="1002" spans="13:16" x14ac:dyDescent="0.2">
      <c r="M1002" s="24"/>
      <c r="N1002" s="24"/>
      <c r="O1002" s="24"/>
      <c r="P1002" s="24"/>
    </row>
    <row r="1003" spans="13:16" x14ac:dyDescent="0.2">
      <c r="M1003" s="24"/>
      <c r="N1003" s="24"/>
      <c r="O1003" s="24"/>
      <c r="P1003" s="24"/>
    </row>
    <row r="1004" spans="13:16" x14ac:dyDescent="0.2">
      <c r="M1004" s="24"/>
      <c r="N1004" s="24"/>
      <c r="O1004" s="24"/>
      <c r="P1004" s="24"/>
    </row>
    <row r="1005" spans="13:16" x14ac:dyDescent="0.2">
      <c r="M1005" s="24"/>
      <c r="N1005" s="24"/>
      <c r="O1005" s="24"/>
      <c r="P1005" s="24"/>
    </row>
    <row r="1006" spans="13:16" x14ac:dyDescent="0.2">
      <c r="M1006" s="24"/>
      <c r="N1006" s="24"/>
      <c r="O1006" s="24"/>
      <c r="P1006" s="24"/>
    </row>
    <row r="1007" spans="13:16" x14ac:dyDescent="0.2">
      <c r="M1007" s="24"/>
      <c r="N1007" s="24"/>
      <c r="O1007" s="24"/>
      <c r="P1007" s="24"/>
    </row>
    <row r="1008" spans="13:16" x14ac:dyDescent="0.2">
      <c r="M1008" s="24"/>
      <c r="N1008" s="24"/>
      <c r="O1008" s="24"/>
      <c r="P1008" s="24"/>
    </row>
    <row r="1009" spans="13:16" x14ac:dyDescent="0.2">
      <c r="M1009" s="24"/>
      <c r="N1009" s="24"/>
      <c r="O1009" s="24"/>
      <c r="P1009" s="24"/>
    </row>
    <row r="1010" spans="13:16" x14ac:dyDescent="0.2">
      <c r="M1010" s="24"/>
      <c r="N1010" s="24"/>
      <c r="O1010" s="24"/>
      <c r="P1010" s="24"/>
    </row>
    <row r="1011" spans="13:16" x14ac:dyDescent="0.2">
      <c r="M1011" s="24"/>
      <c r="N1011" s="24"/>
      <c r="O1011" s="24"/>
      <c r="P1011" s="24"/>
    </row>
    <row r="1012" spans="13:16" x14ac:dyDescent="0.2">
      <c r="M1012" s="24"/>
      <c r="N1012" s="24"/>
      <c r="O1012" s="24"/>
      <c r="P1012" s="24"/>
    </row>
    <row r="1013" spans="13:16" x14ac:dyDescent="0.2">
      <c r="M1013" s="24"/>
      <c r="N1013" s="24"/>
      <c r="O1013" s="24"/>
      <c r="P1013" s="24"/>
    </row>
    <row r="1014" spans="13:16" x14ac:dyDescent="0.2">
      <c r="M1014" s="24"/>
      <c r="N1014" s="24"/>
      <c r="O1014" s="24"/>
      <c r="P1014" s="24"/>
    </row>
    <row r="1015" spans="13:16" x14ac:dyDescent="0.2">
      <c r="M1015" s="24"/>
      <c r="N1015" s="24"/>
      <c r="O1015" s="24"/>
      <c r="P1015" s="24"/>
    </row>
    <row r="1016" spans="13:16" x14ac:dyDescent="0.2">
      <c r="M1016" s="24"/>
      <c r="N1016" s="24"/>
      <c r="O1016" s="24"/>
      <c r="P1016" s="24"/>
    </row>
    <row r="1017" spans="13:16" x14ac:dyDescent="0.2">
      <c r="M1017" s="24"/>
      <c r="N1017" s="24"/>
      <c r="O1017" s="24"/>
      <c r="P1017" s="24"/>
    </row>
    <row r="1018" spans="13:16" x14ac:dyDescent="0.2">
      <c r="M1018" s="24"/>
      <c r="N1018" s="24"/>
      <c r="O1018" s="24"/>
      <c r="P1018" s="24"/>
    </row>
    <row r="1019" spans="13:16" x14ac:dyDescent="0.2">
      <c r="M1019" s="24"/>
      <c r="N1019" s="24"/>
      <c r="O1019" s="24"/>
      <c r="P1019" s="24"/>
    </row>
    <row r="1020" spans="13:16" x14ac:dyDescent="0.2">
      <c r="M1020" s="24"/>
      <c r="N1020" s="24"/>
      <c r="O1020" s="24"/>
      <c r="P1020" s="24"/>
    </row>
    <row r="1021" spans="13:16" x14ac:dyDescent="0.2">
      <c r="M1021" s="24"/>
      <c r="N1021" s="24"/>
      <c r="O1021" s="24"/>
      <c r="P1021" s="24"/>
    </row>
    <row r="1022" spans="13:16" x14ac:dyDescent="0.2">
      <c r="M1022" s="24"/>
      <c r="N1022" s="24"/>
      <c r="O1022" s="24"/>
      <c r="P1022" s="24"/>
    </row>
    <row r="1023" spans="13:16" x14ac:dyDescent="0.2">
      <c r="M1023" s="24"/>
      <c r="N1023" s="24"/>
      <c r="O1023" s="24"/>
      <c r="P1023" s="24"/>
    </row>
    <row r="1024" spans="13:16" x14ac:dyDescent="0.2">
      <c r="M1024" s="24"/>
      <c r="N1024" s="24"/>
      <c r="O1024" s="24"/>
      <c r="P1024" s="24"/>
    </row>
    <row r="1025" spans="13:16" x14ac:dyDescent="0.2">
      <c r="M1025" s="24"/>
      <c r="N1025" s="24"/>
      <c r="O1025" s="24"/>
      <c r="P1025" s="24"/>
    </row>
    <row r="1026" spans="13:16" x14ac:dyDescent="0.2">
      <c r="M1026" s="24"/>
      <c r="N1026" s="24"/>
      <c r="O1026" s="24"/>
      <c r="P1026" s="24"/>
    </row>
    <row r="1027" spans="13:16" x14ac:dyDescent="0.2">
      <c r="M1027" s="24"/>
      <c r="N1027" s="24"/>
      <c r="O1027" s="24"/>
      <c r="P1027" s="24"/>
    </row>
    <row r="1028" spans="13:16" x14ac:dyDescent="0.2">
      <c r="M1028" s="24"/>
      <c r="N1028" s="24"/>
      <c r="O1028" s="24"/>
      <c r="P1028" s="24"/>
    </row>
    <row r="1029" spans="13:16" x14ac:dyDescent="0.2">
      <c r="M1029" s="24"/>
      <c r="N1029" s="24"/>
      <c r="O1029" s="24"/>
      <c r="P1029" s="24"/>
    </row>
    <row r="1030" spans="13:16" x14ac:dyDescent="0.2">
      <c r="M1030" s="24"/>
      <c r="N1030" s="24"/>
      <c r="O1030" s="24"/>
      <c r="P1030" s="24"/>
    </row>
    <row r="1031" spans="13:16" x14ac:dyDescent="0.2">
      <c r="M1031" s="24"/>
      <c r="N1031" s="24"/>
      <c r="O1031" s="24"/>
      <c r="P1031" s="24"/>
    </row>
    <row r="1032" spans="13:16" x14ac:dyDescent="0.2">
      <c r="M1032" s="24"/>
      <c r="N1032" s="24"/>
      <c r="O1032" s="24"/>
      <c r="P1032" s="24"/>
    </row>
    <row r="1033" spans="13:16" x14ac:dyDescent="0.2">
      <c r="M1033" s="24"/>
      <c r="N1033" s="24"/>
      <c r="O1033" s="24"/>
      <c r="P1033" s="24"/>
    </row>
    <row r="1034" spans="13:16" x14ac:dyDescent="0.2">
      <c r="M1034" s="24"/>
      <c r="N1034" s="24"/>
      <c r="O1034" s="24"/>
      <c r="P1034" s="24"/>
    </row>
    <row r="1035" spans="13:16" x14ac:dyDescent="0.2">
      <c r="M1035" s="24"/>
      <c r="N1035" s="24"/>
      <c r="O1035" s="24"/>
      <c r="P1035" s="24"/>
    </row>
    <row r="1036" spans="13:16" x14ac:dyDescent="0.2">
      <c r="M1036" s="24"/>
      <c r="N1036" s="24"/>
      <c r="O1036" s="24"/>
      <c r="P1036" s="24"/>
    </row>
    <row r="1037" spans="13:16" x14ac:dyDescent="0.2">
      <c r="M1037" s="24"/>
      <c r="N1037" s="24"/>
      <c r="O1037" s="24"/>
      <c r="P1037" s="24"/>
    </row>
    <row r="1038" spans="13:16" x14ac:dyDescent="0.2">
      <c r="M1038" s="24"/>
      <c r="N1038" s="24"/>
      <c r="O1038" s="24"/>
      <c r="P1038" s="24"/>
    </row>
    <row r="1039" spans="13:16" x14ac:dyDescent="0.2">
      <c r="M1039" s="24"/>
      <c r="N1039" s="24"/>
      <c r="O1039" s="24"/>
      <c r="P1039" s="24"/>
    </row>
    <row r="1040" spans="13:16" x14ac:dyDescent="0.2">
      <c r="M1040" s="24"/>
      <c r="N1040" s="24"/>
      <c r="O1040" s="24"/>
      <c r="P1040" s="24"/>
    </row>
    <row r="1041" spans="13:16" x14ac:dyDescent="0.2">
      <c r="M1041" s="24"/>
      <c r="N1041" s="24"/>
      <c r="O1041" s="24"/>
      <c r="P1041" s="24"/>
    </row>
    <row r="1042" spans="13:16" x14ac:dyDescent="0.2">
      <c r="M1042" s="24"/>
      <c r="N1042" s="24"/>
      <c r="O1042" s="24"/>
      <c r="P1042" s="24"/>
    </row>
    <row r="1043" spans="13:16" x14ac:dyDescent="0.2">
      <c r="M1043" s="24"/>
      <c r="N1043" s="24"/>
      <c r="O1043" s="24"/>
      <c r="P1043" s="24"/>
    </row>
    <row r="1044" spans="13:16" x14ac:dyDescent="0.2">
      <c r="M1044" s="24"/>
      <c r="N1044" s="24"/>
      <c r="O1044" s="24"/>
      <c r="P1044" s="24"/>
    </row>
    <row r="1045" spans="13:16" x14ac:dyDescent="0.2">
      <c r="M1045" s="24"/>
      <c r="N1045" s="24"/>
      <c r="O1045" s="24"/>
      <c r="P1045" s="24"/>
    </row>
    <row r="1046" spans="13:16" x14ac:dyDescent="0.2">
      <c r="M1046" s="24"/>
      <c r="N1046" s="24"/>
      <c r="O1046" s="24"/>
      <c r="P1046" s="24"/>
    </row>
    <row r="1047" spans="13:16" x14ac:dyDescent="0.2">
      <c r="M1047" s="24"/>
      <c r="N1047" s="24"/>
      <c r="O1047" s="24"/>
      <c r="P1047" s="24"/>
    </row>
    <row r="1048" spans="13:16" x14ac:dyDescent="0.2">
      <c r="M1048" s="24"/>
      <c r="N1048" s="24"/>
      <c r="O1048" s="24"/>
      <c r="P1048" s="24"/>
    </row>
    <row r="1049" spans="13:16" x14ac:dyDescent="0.2">
      <c r="M1049" s="24"/>
      <c r="N1049" s="24"/>
      <c r="O1049" s="24"/>
      <c r="P1049" s="24"/>
    </row>
    <row r="1050" spans="13:16" x14ac:dyDescent="0.2">
      <c r="M1050" s="24"/>
      <c r="N1050" s="24"/>
      <c r="O1050" s="24"/>
      <c r="P1050" s="24"/>
    </row>
    <row r="1051" spans="13:16" x14ac:dyDescent="0.2">
      <c r="M1051" s="24"/>
      <c r="N1051" s="24"/>
      <c r="O1051" s="24"/>
      <c r="P1051" s="24"/>
    </row>
    <row r="1052" spans="13:16" x14ac:dyDescent="0.2">
      <c r="M1052" s="24"/>
      <c r="N1052" s="24"/>
      <c r="O1052" s="24"/>
      <c r="P1052" s="24"/>
    </row>
    <row r="1053" spans="13:16" x14ac:dyDescent="0.2">
      <c r="M1053" s="24"/>
      <c r="N1053" s="24"/>
      <c r="O1053" s="24"/>
      <c r="P1053" s="24"/>
    </row>
    <row r="1054" spans="13:16" x14ac:dyDescent="0.2">
      <c r="M1054" s="24"/>
      <c r="N1054" s="24"/>
      <c r="O1054" s="24"/>
      <c r="P1054" s="24"/>
    </row>
    <row r="1055" spans="13:16" x14ac:dyDescent="0.2">
      <c r="M1055" s="24"/>
      <c r="N1055" s="24"/>
      <c r="O1055" s="24"/>
      <c r="P1055" s="24"/>
    </row>
    <row r="1056" spans="13:16" x14ac:dyDescent="0.2">
      <c r="M1056" s="24"/>
      <c r="N1056" s="24"/>
      <c r="O1056" s="24"/>
      <c r="P1056" s="24"/>
    </row>
    <row r="1057" spans="13:16" x14ac:dyDescent="0.2">
      <c r="M1057" s="24"/>
      <c r="N1057" s="24"/>
      <c r="O1057" s="24"/>
      <c r="P1057" s="24"/>
    </row>
    <row r="1058" spans="13:16" x14ac:dyDescent="0.2">
      <c r="M1058" s="24"/>
      <c r="N1058" s="24"/>
      <c r="O1058" s="24"/>
      <c r="P1058" s="24"/>
    </row>
    <row r="1059" spans="13:16" x14ac:dyDescent="0.2">
      <c r="M1059" s="24"/>
      <c r="N1059" s="24"/>
      <c r="O1059" s="24"/>
      <c r="P1059" s="24"/>
    </row>
    <row r="1060" spans="13:16" x14ac:dyDescent="0.2">
      <c r="M1060" s="24"/>
      <c r="N1060" s="24"/>
      <c r="O1060" s="24"/>
      <c r="P1060" s="24"/>
    </row>
    <row r="1061" spans="13:16" x14ac:dyDescent="0.2">
      <c r="M1061" s="24"/>
      <c r="N1061" s="24"/>
      <c r="O1061" s="24"/>
      <c r="P1061" s="24"/>
    </row>
    <row r="1062" spans="13:16" x14ac:dyDescent="0.2">
      <c r="M1062" s="24"/>
      <c r="N1062" s="24"/>
      <c r="O1062" s="24"/>
      <c r="P1062" s="24"/>
    </row>
    <row r="1063" spans="13:16" x14ac:dyDescent="0.2">
      <c r="M1063" s="24"/>
      <c r="N1063" s="24"/>
      <c r="O1063" s="24"/>
      <c r="P1063" s="24"/>
    </row>
    <row r="1064" spans="13:16" x14ac:dyDescent="0.2">
      <c r="M1064" s="24"/>
      <c r="N1064" s="24"/>
      <c r="O1064" s="24"/>
      <c r="P1064" s="24"/>
    </row>
    <row r="1065" spans="13:16" x14ac:dyDescent="0.2">
      <c r="M1065" s="24"/>
      <c r="N1065" s="24"/>
      <c r="O1065" s="24"/>
      <c r="P1065" s="24"/>
    </row>
    <row r="1066" spans="13:16" x14ac:dyDescent="0.2">
      <c r="M1066" s="24"/>
      <c r="N1066" s="24"/>
      <c r="O1066" s="24"/>
      <c r="P1066" s="24"/>
    </row>
    <row r="1067" spans="13:16" x14ac:dyDescent="0.2">
      <c r="M1067" s="24"/>
      <c r="N1067" s="24"/>
      <c r="O1067" s="24"/>
      <c r="P1067" s="24"/>
    </row>
    <row r="1068" spans="13:16" x14ac:dyDescent="0.2">
      <c r="M1068" s="24"/>
      <c r="N1068" s="24"/>
      <c r="O1068" s="24"/>
      <c r="P1068" s="24"/>
    </row>
    <row r="1069" spans="13:16" x14ac:dyDescent="0.2">
      <c r="M1069" s="24"/>
      <c r="N1069" s="24"/>
      <c r="O1069" s="24"/>
      <c r="P1069" s="24"/>
    </row>
    <row r="1070" spans="13:16" x14ac:dyDescent="0.2">
      <c r="M1070" s="24"/>
      <c r="N1070" s="24"/>
      <c r="O1070" s="24"/>
      <c r="P1070" s="24"/>
    </row>
    <row r="1071" spans="13:16" x14ac:dyDescent="0.2">
      <c r="M1071" s="24"/>
      <c r="N1071" s="24"/>
      <c r="O1071" s="24"/>
      <c r="P1071" s="24"/>
    </row>
    <row r="1072" spans="13:16" x14ac:dyDescent="0.2">
      <c r="M1072" s="24"/>
      <c r="N1072" s="24"/>
      <c r="O1072" s="24"/>
      <c r="P1072" s="24"/>
    </row>
    <row r="1073" spans="13:16" x14ac:dyDescent="0.2">
      <c r="M1073" s="24"/>
      <c r="N1073" s="24"/>
      <c r="O1073" s="24"/>
      <c r="P1073" s="24"/>
    </row>
    <row r="1074" spans="13:16" x14ac:dyDescent="0.2">
      <c r="M1074" s="24"/>
      <c r="N1074" s="24"/>
      <c r="O1074" s="24"/>
      <c r="P1074" s="24"/>
    </row>
    <row r="1075" spans="13:16" x14ac:dyDescent="0.2">
      <c r="M1075" s="24"/>
      <c r="N1075" s="24"/>
      <c r="O1075" s="24"/>
      <c r="P1075" s="24"/>
    </row>
    <row r="1076" spans="13:16" x14ac:dyDescent="0.2">
      <c r="M1076" s="24"/>
      <c r="N1076" s="24"/>
      <c r="O1076" s="24"/>
      <c r="P1076" s="24"/>
    </row>
    <row r="1077" spans="13:16" x14ac:dyDescent="0.2">
      <c r="M1077" s="24"/>
      <c r="N1077" s="24"/>
      <c r="O1077" s="24"/>
      <c r="P1077" s="24"/>
    </row>
    <row r="1078" spans="13:16" x14ac:dyDescent="0.2">
      <c r="M1078" s="24"/>
      <c r="N1078" s="24"/>
      <c r="O1078" s="24"/>
      <c r="P1078" s="24"/>
    </row>
    <row r="1079" spans="13:16" x14ac:dyDescent="0.2">
      <c r="M1079" s="24"/>
      <c r="N1079" s="24"/>
      <c r="O1079" s="24"/>
      <c r="P1079" s="24"/>
    </row>
    <row r="1080" spans="13:16" x14ac:dyDescent="0.2">
      <c r="M1080" s="24"/>
      <c r="N1080" s="24"/>
      <c r="O1080" s="24"/>
      <c r="P1080" s="24"/>
    </row>
    <row r="1081" spans="13:16" x14ac:dyDescent="0.2">
      <c r="M1081" s="24"/>
      <c r="N1081" s="24"/>
      <c r="O1081" s="24"/>
      <c r="P1081" s="24"/>
    </row>
    <row r="1082" spans="13:16" x14ac:dyDescent="0.2">
      <c r="M1082" s="24"/>
      <c r="N1082" s="24"/>
      <c r="O1082" s="24"/>
      <c r="P1082" s="24"/>
    </row>
    <row r="1083" spans="13:16" x14ac:dyDescent="0.2">
      <c r="M1083" s="24"/>
      <c r="N1083" s="24"/>
      <c r="O1083" s="24"/>
      <c r="P1083" s="24"/>
    </row>
    <row r="1084" spans="13:16" x14ac:dyDescent="0.2">
      <c r="M1084" s="24"/>
      <c r="N1084" s="24"/>
      <c r="O1084" s="24"/>
      <c r="P1084" s="24"/>
    </row>
    <row r="1085" spans="13:16" x14ac:dyDescent="0.2">
      <c r="M1085" s="24"/>
      <c r="N1085" s="24"/>
      <c r="O1085" s="24"/>
      <c r="P1085" s="24"/>
    </row>
    <row r="1086" spans="13:16" x14ac:dyDescent="0.2">
      <c r="M1086" s="24"/>
      <c r="N1086" s="24"/>
      <c r="O1086" s="24"/>
      <c r="P1086" s="24"/>
    </row>
    <row r="1087" spans="13:16" x14ac:dyDescent="0.2">
      <c r="M1087" s="24"/>
      <c r="N1087" s="24"/>
      <c r="O1087" s="24"/>
      <c r="P1087" s="24"/>
    </row>
    <row r="1088" spans="13:16" x14ac:dyDescent="0.2">
      <c r="M1088" s="24"/>
      <c r="N1088" s="24"/>
      <c r="O1088" s="24"/>
      <c r="P1088" s="24"/>
    </row>
    <row r="1089" spans="13:16" x14ac:dyDescent="0.2">
      <c r="M1089" s="24"/>
      <c r="N1089" s="24"/>
      <c r="O1089" s="24"/>
      <c r="P1089" s="24"/>
    </row>
    <row r="1090" spans="13:16" x14ac:dyDescent="0.2">
      <c r="M1090" s="24"/>
      <c r="N1090" s="24"/>
      <c r="O1090" s="24"/>
      <c r="P1090" s="24"/>
    </row>
    <row r="1091" spans="13:16" x14ac:dyDescent="0.2">
      <c r="M1091" s="24"/>
      <c r="N1091" s="24"/>
      <c r="O1091" s="24"/>
      <c r="P1091" s="24"/>
    </row>
    <row r="1092" spans="13:16" x14ac:dyDescent="0.2">
      <c r="M1092" s="24"/>
      <c r="N1092" s="24"/>
      <c r="O1092" s="24"/>
      <c r="P1092" s="24"/>
    </row>
    <row r="1093" spans="13:16" x14ac:dyDescent="0.2">
      <c r="M1093" s="24"/>
      <c r="N1093" s="24"/>
      <c r="O1093" s="24"/>
      <c r="P1093" s="24"/>
    </row>
    <row r="1094" spans="13:16" x14ac:dyDescent="0.2">
      <c r="M1094" s="24"/>
      <c r="N1094" s="24"/>
      <c r="O1094" s="24"/>
      <c r="P1094" s="24"/>
    </row>
    <row r="1095" spans="13:16" x14ac:dyDescent="0.2">
      <c r="M1095" s="24"/>
      <c r="N1095" s="24"/>
      <c r="O1095" s="24"/>
      <c r="P1095" s="24"/>
    </row>
    <row r="1096" spans="13:16" x14ac:dyDescent="0.2">
      <c r="M1096" s="24"/>
      <c r="N1096" s="24"/>
      <c r="O1096" s="24"/>
      <c r="P1096" s="24"/>
    </row>
    <row r="1097" spans="13:16" x14ac:dyDescent="0.2">
      <c r="M1097" s="24"/>
      <c r="N1097" s="24"/>
      <c r="O1097" s="24"/>
      <c r="P1097" s="24"/>
    </row>
    <row r="1098" spans="13:16" x14ac:dyDescent="0.2">
      <c r="M1098" s="24"/>
      <c r="N1098" s="24"/>
      <c r="O1098" s="24"/>
      <c r="P1098" s="24"/>
    </row>
    <row r="1099" spans="13:16" x14ac:dyDescent="0.2">
      <c r="M1099" s="24"/>
      <c r="N1099" s="24"/>
      <c r="O1099" s="24"/>
      <c r="P1099" s="24"/>
    </row>
    <row r="1100" spans="13:16" x14ac:dyDescent="0.2">
      <c r="M1100" s="24"/>
      <c r="N1100" s="24"/>
      <c r="O1100" s="24"/>
      <c r="P1100" s="24"/>
    </row>
    <row r="1101" spans="13:16" x14ac:dyDescent="0.2">
      <c r="M1101" s="24"/>
      <c r="N1101" s="24"/>
      <c r="O1101" s="24"/>
      <c r="P1101" s="24"/>
    </row>
    <row r="1102" spans="13:16" x14ac:dyDescent="0.2">
      <c r="M1102" s="24"/>
      <c r="N1102" s="24"/>
      <c r="O1102" s="24"/>
      <c r="P1102" s="24"/>
    </row>
    <row r="1103" spans="13:16" x14ac:dyDescent="0.2">
      <c r="M1103" s="24"/>
      <c r="N1103" s="24"/>
      <c r="O1103" s="24"/>
      <c r="P1103" s="24"/>
    </row>
    <row r="1104" spans="13:16" x14ac:dyDescent="0.2">
      <c r="M1104" s="24"/>
      <c r="N1104" s="24"/>
      <c r="O1104" s="24"/>
      <c r="P1104" s="24"/>
    </row>
    <row r="1105" spans="13:16" x14ac:dyDescent="0.2">
      <c r="M1105" s="24"/>
      <c r="N1105" s="24"/>
      <c r="O1105" s="24"/>
      <c r="P1105" s="24"/>
    </row>
    <row r="1106" spans="13:16" x14ac:dyDescent="0.2">
      <c r="M1106" s="24"/>
      <c r="N1106" s="24"/>
      <c r="O1106" s="24"/>
      <c r="P1106" s="24"/>
    </row>
    <row r="1107" spans="13:16" x14ac:dyDescent="0.2">
      <c r="M1107" s="24"/>
      <c r="N1107" s="24"/>
      <c r="O1107" s="24"/>
      <c r="P1107" s="24"/>
    </row>
    <row r="1108" spans="13:16" x14ac:dyDescent="0.2">
      <c r="M1108" s="24"/>
      <c r="N1108" s="24"/>
      <c r="O1108" s="24"/>
      <c r="P1108" s="24"/>
    </row>
    <row r="1109" spans="13:16" x14ac:dyDescent="0.2">
      <c r="M1109" s="24"/>
      <c r="N1109" s="24"/>
      <c r="O1109" s="24"/>
      <c r="P1109" s="24"/>
    </row>
    <row r="1110" spans="13:16" x14ac:dyDescent="0.2">
      <c r="M1110" s="24"/>
      <c r="N1110" s="24"/>
      <c r="O1110" s="24"/>
      <c r="P1110" s="24"/>
    </row>
    <row r="1111" spans="13:16" x14ac:dyDescent="0.2">
      <c r="M1111" s="24"/>
      <c r="N1111" s="24"/>
      <c r="O1111" s="24"/>
      <c r="P1111" s="24"/>
    </row>
    <row r="1112" spans="13:16" x14ac:dyDescent="0.2">
      <c r="M1112" s="24"/>
      <c r="N1112" s="24"/>
      <c r="O1112" s="24"/>
      <c r="P1112" s="24"/>
    </row>
    <row r="1113" spans="13:16" x14ac:dyDescent="0.2">
      <c r="M1113" s="24"/>
      <c r="N1113" s="24"/>
      <c r="O1113" s="24"/>
      <c r="P1113" s="24"/>
    </row>
    <row r="1114" spans="13:16" x14ac:dyDescent="0.2">
      <c r="M1114" s="24"/>
      <c r="N1114" s="24"/>
      <c r="O1114" s="24"/>
      <c r="P1114" s="24"/>
    </row>
    <row r="1115" spans="13:16" x14ac:dyDescent="0.2">
      <c r="M1115" s="24"/>
      <c r="N1115" s="24"/>
      <c r="O1115" s="24"/>
      <c r="P1115" s="24"/>
    </row>
    <row r="1116" spans="13:16" x14ac:dyDescent="0.2">
      <c r="M1116" s="24"/>
      <c r="N1116" s="24"/>
      <c r="O1116" s="24"/>
      <c r="P1116" s="24"/>
    </row>
    <row r="1117" spans="13:16" x14ac:dyDescent="0.2">
      <c r="M1117" s="24"/>
      <c r="N1117" s="24"/>
      <c r="O1117" s="24"/>
      <c r="P1117" s="24"/>
    </row>
    <row r="1118" spans="13:16" x14ac:dyDescent="0.2">
      <c r="M1118" s="24"/>
      <c r="N1118" s="24"/>
      <c r="O1118" s="24"/>
      <c r="P1118" s="24"/>
    </row>
    <row r="1119" spans="13:16" x14ac:dyDescent="0.2">
      <c r="M1119" s="24"/>
      <c r="N1119" s="24"/>
      <c r="O1119" s="24"/>
      <c r="P1119" s="24"/>
    </row>
    <row r="1120" spans="13:16" x14ac:dyDescent="0.2">
      <c r="M1120" s="24"/>
      <c r="N1120" s="24"/>
      <c r="O1120" s="24"/>
      <c r="P1120" s="24"/>
    </row>
    <row r="1121" spans="13:16" x14ac:dyDescent="0.2">
      <c r="M1121" s="24"/>
      <c r="N1121" s="24"/>
      <c r="O1121" s="24"/>
      <c r="P1121" s="24"/>
    </row>
    <row r="1122" spans="13:16" x14ac:dyDescent="0.2">
      <c r="M1122" s="24"/>
      <c r="N1122" s="24"/>
      <c r="O1122" s="24"/>
      <c r="P1122" s="24"/>
    </row>
    <row r="1123" spans="13:16" x14ac:dyDescent="0.2">
      <c r="M1123" s="24"/>
      <c r="N1123" s="24"/>
      <c r="O1123" s="24"/>
      <c r="P1123" s="24"/>
    </row>
    <row r="1124" spans="13:16" x14ac:dyDescent="0.2">
      <c r="M1124" s="24"/>
      <c r="N1124" s="24"/>
      <c r="O1124" s="24"/>
      <c r="P1124" s="24"/>
    </row>
    <row r="1125" spans="13:16" x14ac:dyDescent="0.2">
      <c r="M1125" s="24"/>
      <c r="N1125" s="24"/>
      <c r="O1125" s="24"/>
      <c r="P1125" s="24"/>
    </row>
    <row r="1126" spans="13:16" x14ac:dyDescent="0.2">
      <c r="M1126" s="24"/>
      <c r="N1126" s="24"/>
      <c r="O1126" s="24"/>
      <c r="P1126" s="24"/>
    </row>
    <row r="1127" spans="13:16" x14ac:dyDescent="0.2">
      <c r="M1127" s="24"/>
      <c r="N1127" s="24"/>
      <c r="O1127" s="24"/>
      <c r="P1127" s="24"/>
    </row>
    <row r="1128" spans="13:16" x14ac:dyDescent="0.2">
      <c r="M1128" s="24"/>
      <c r="N1128" s="24"/>
      <c r="O1128" s="24"/>
      <c r="P1128" s="24"/>
    </row>
    <row r="1129" spans="13:16" x14ac:dyDescent="0.2">
      <c r="M1129" s="24"/>
      <c r="N1129" s="24"/>
      <c r="O1129" s="24"/>
      <c r="P1129" s="24"/>
    </row>
    <row r="1130" spans="13:16" x14ac:dyDescent="0.2">
      <c r="M1130" s="24"/>
      <c r="N1130" s="24"/>
      <c r="O1130" s="24"/>
      <c r="P1130" s="24"/>
    </row>
    <row r="1131" spans="13:16" x14ac:dyDescent="0.2">
      <c r="M1131" s="24"/>
      <c r="N1131" s="24"/>
      <c r="O1131" s="24"/>
      <c r="P1131" s="24"/>
    </row>
    <row r="1132" spans="13:16" x14ac:dyDescent="0.2">
      <c r="M1132" s="24"/>
      <c r="N1132" s="24"/>
      <c r="O1132" s="24"/>
      <c r="P1132" s="24"/>
    </row>
    <row r="1133" spans="13:16" x14ac:dyDescent="0.2">
      <c r="M1133" s="24"/>
      <c r="N1133" s="24"/>
      <c r="O1133" s="24"/>
      <c r="P1133" s="24"/>
    </row>
    <row r="1134" spans="13:16" x14ac:dyDescent="0.2">
      <c r="M1134" s="24"/>
      <c r="N1134" s="24"/>
      <c r="O1134" s="24"/>
      <c r="P1134" s="24"/>
    </row>
    <row r="1135" spans="13:16" x14ac:dyDescent="0.2">
      <c r="M1135" s="24"/>
      <c r="N1135" s="24"/>
      <c r="O1135" s="24"/>
      <c r="P1135" s="24"/>
    </row>
    <row r="1136" spans="13:16" x14ac:dyDescent="0.2">
      <c r="M1136" s="24"/>
      <c r="N1136" s="24"/>
      <c r="O1136" s="24"/>
      <c r="P1136" s="24"/>
    </row>
    <row r="1137" spans="13:16" x14ac:dyDescent="0.2">
      <c r="M1137" s="24"/>
      <c r="N1137" s="24"/>
      <c r="O1137" s="24"/>
      <c r="P1137" s="24"/>
    </row>
    <row r="1138" spans="13:16" x14ac:dyDescent="0.2">
      <c r="M1138" s="24"/>
      <c r="N1138" s="24"/>
      <c r="O1138" s="24"/>
      <c r="P1138" s="24"/>
    </row>
    <row r="1139" spans="13:16" x14ac:dyDescent="0.2">
      <c r="M1139" s="24"/>
      <c r="N1139" s="24"/>
      <c r="O1139" s="24"/>
      <c r="P1139" s="24"/>
    </row>
    <row r="1140" spans="13:16" x14ac:dyDescent="0.2">
      <c r="M1140" s="24"/>
      <c r="N1140" s="24"/>
      <c r="O1140" s="24"/>
      <c r="P1140" s="24"/>
    </row>
    <row r="1141" spans="13:16" x14ac:dyDescent="0.2">
      <c r="M1141" s="24"/>
      <c r="N1141" s="24"/>
      <c r="O1141" s="24"/>
      <c r="P1141" s="24"/>
    </row>
    <row r="1142" spans="13:16" x14ac:dyDescent="0.2">
      <c r="M1142" s="24"/>
      <c r="N1142" s="24"/>
      <c r="O1142" s="24"/>
      <c r="P1142" s="24"/>
    </row>
    <row r="1143" spans="13:16" x14ac:dyDescent="0.2">
      <c r="M1143" s="24"/>
      <c r="N1143" s="24"/>
      <c r="O1143" s="24"/>
      <c r="P1143" s="24"/>
    </row>
    <row r="1144" spans="13:16" x14ac:dyDescent="0.2">
      <c r="M1144" s="24"/>
      <c r="N1144" s="24"/>
      <c r="O1144" s="24"/>
      <c r="P1144" s="24"/>
    </row>
    <row r="1145" spans="13:16" x14ac:dyDescent="0.2">
      <c r="M1145" s="24"/>
      <c r="N1145" s="24"/>
      <c r="O1145" s="24"/>
      <c r="P1145" s="24"/>
    </row>
    <row r="1146" spans="13:16" x14ac:dyDescent="0.2">
      <c r="M1146" s="24"/>
      <c r="N1146" s="24"/>
      <c r="O1146" s="24"/>
      <c r="P1146" s="24"/>
    </row>
    <row r="1147" spans="13:16" x14ac:dyDescent="0.2">
      <c r="M1147" s="24"/>
      <c r="N1147" s="24"/>
      <c r="O1147" s="24"/>
      <c r="P1147" s="24"/>
    </row>
    <row r="1148" spans="13:16" x14ac:dyDescent="0.2">
      <c r="M1148" s="24"/>
      <c r="N1148" s="24"/>
      <c r="O1148" s="24"/>
      <c r="P1148" s="24"/>
    </row>
    <row r="1149" spans="13:16" x14ac:dyDescent="0.2">
      <c r="M1149" s="24"/>
      <c r="N1149" s="24"/>
      <c r="O1149" s="24"/>
      <c r="P1149" s="24"/>
    </row>
    <row r="1150" spans="13:16" x14ac:dyDescent="0.2">
      <c r="M1150" s="24"/>
      <c r="N1150" s="24"/>
      <c r="O1150" s="24"/>
      <c r="P1150" s="24"/>
    </row>
    <row r="1151" spans="13:16" x14ac:dyDescent="0.2">
      <c r="M1151" s="24"/>
      <c r="N1151" s="24"/>
      <c r="O1151" s="24"/>
      <c r="P1151" s="24"/>
    </row>
    <row r="1152" spans="13:16" x14ac:dyDescent="0.2">
      <c r="M1152" s="24"/>
      <c r="N1152" s="24"/>
      <c r="O1152" s="24"/>
      <c r="P1152" s="24"/>
    </row>
    <row r="1153" spans="13:16" x14ac:dyDescent="0.2">
      <c r="M1153" s="24"/>
      <c r="N1153" s="24"/>
      <c r="O1153" s="24"/>
      <c r="P1153" s="24"/>
    </row>
    <row r="1154" spans="13:16" x14ac:dyDescent="0.2">
      <c r="M1154" s="24"/>
      <c r="N1154" s="24"/>
      <c r="O1154" s="24"/>
      <c r="P1154" s="24"/>
    </row>
    <row r="1155" spans="13:16" x14ac:dyDescent="0.2">
      <c r="M1155" s="24"/>
      <c r="N1155" s="24"/>
      <c r="O1155" s="24"/>
      <c r="P1155" s="24"/>
    </row>
    <row r="1156" spans="13:16" x14ac:dyDescent="0.2">
      <c r="M1156" s="24"/>
      <c r="N1156" s="24"/>
      <c r="O1156" s="24"/>
      <c r="P1156" s="24"/>
    </row>
    <row r="1157" spans="13:16" x14ac:dyDescent="0.2">
      <c r="M1157" s="24"/>
      <c r="N1157" s="24"/>
      <c r="O1157" s="24"/>
      <c r="P1157" s="24"/>
    </row>
    <row r="1158" spans="13:16" x14ac:dyDescent="0.2">
      <c r="M1158" s="24"/>
      <c r="N1158" s="24"/>
      <c r="O1158" s="24"/>
      <c r="P1158" s="24"/>
    </row>
    <row r="1159" spans="13:16" x14ac:dyDescent="0.2">
      <c r="M1159" s="24"/>
      <c r="N1159" s="24"/>
      <c r="O1159" s="24"/>
      <c r="P1159" s="24"/>
    </row>
    <row r="1160" spans="13:16" x14ac:dyDescent="0.2">
      <c r="M1160" s="24"/>
      <c r="N1160" s="24"/>
      <c r="O1160" s="24"/>
      <c r="P1160" s="24"/>
    </row>
    <row r="1161" spans="13:16" x14ac:dyDescent="0.2">
      <c r="M1161" s="24"/>
      <c r="N1161" s="24"/>
      <c r="O1161" s="24"/>
      <c r="P1161" s="24"/>
    </row>
    <row r="1162" spans="13:16" x14ac:dyDescent="0.2">
      <c r="M1162" s="24"/>
      <c r="N1162" s="24"/>
      <c r="O1162" s="24"/>
      <c r="P1162" s="24"/>
    </row>
    <row r="1163" spans="13:16" x14ac:dyDescent="0.2">
      <c r="M1163" s="24"/>
      <c r="N1163" s="24"/>
      <c r="O1163" s="24"/>
      <c r="P1163" s="24"/>
    </row>
    <row r="1164" spans="13:16" x14ac:dyDescent="0.2">
      <c r="M1164" s="24"/>
      <c r="N1164" s="24"/>
      <c r="O1164" s="24"/>
      <c r="P1164" s="24"/>
    </row>
    <row r="1165" spans="13:16" x14ac:dyDescent="0.2">
      <c r="M1165" s="24"/>
      <c r="N1165" s="24"/>
      <c r="O1165" s="24"/>
      <c r="P1165" s="24"/>
    </row>
    <row r="1166" spans="13:16" x14ac:dyDescent="0.2">
      <c r="M1166" s="24"/>
      <c r="N1166" s="24"/>
      <c r="O1166" s="24"/>
      <c r="P1166" s="24"/>
    </row>
    <row r="1167" spans="13:16" x14ac:dyDescent="0.2">
      <c r="M1167" s="24"/>
      <c r="N1167" s="24"/>
      <c r="O1167" s="24"/>
      <c r="P1167" s="24"/>
    </row>
    <row r="1168" spans="13:16" x14ac:dyDescent="0.2">
      <c r="M1168" s="24"/>
      <c r="N1168" s="24"/>
      <c r="O1168" s="24"/>
      <c r="P1168" s="24"/>
    </row>
    <row r="1169" spans="13:16" x14ac:dyDescent="0.2">
      <c r="M1169" s="24"/>
      <c r="N1169" s="24"/>
      <c r="O1169" s="24"/>
      <c r="P1169" s="24"/>
    </row>
    <row r="1170" spans="13:16" x14ac:dyDescent="0.2">
      <c r="M1170" s="24"/>
      <c r="N1170" s="24"/>
      <c r="O1170" s="24"/>
      <c r="P1170" s="24"/>
    </row>
    <row r="1171" spans="13:16" x14ac:dyDescent="0.2">
      <c r="M1171" s="24"/>
      <c r="N1171" s="24"/>
      <c r="O1171" s="24"/>
      <c r="P1171" s="24"/>
    </row>
    <row r="1172" spans="13:16" x14ac:dyDescent="0.2">
      <c r="M1172" s="24"/>
      <c r="N1172" s="24"/>
      <c r="O1172" s="24"/>
      <c r="P1172" s="24"/>
    </row>
    <row r="1173" spans="13:16" x14ac:dyDescent="0.2">
      <c r="M1173" s="24"/>
      <c r="N1173" s="24"/>
      <c r="O1173" s="24"/>
      <c r="P1173" s="24"/>
    </row>
    <row r="1174" spans="13:16" x14ac:dyDescent="0.2">
      <c r="M1174" s="24"/>
      <c r="N1174" s="24"/>
      <c r="O1174" s="24"/>
      <c r="P1174" s="24"/>
    </row>
    <row r="1175" spans="13:16" x14ac:dyDescent="0.2">
      <c r="M1175" s="24"/>
      <c r="N1175" s="24"/>
      <c r="O1175" s="24"/>
      <c r="P1175" s="24"/>
    </row>
    <row r="1176" spans="13:16" x14ac:dyDescent="0.2">
      <c r="M1176" s="24"/>
      <c r="N1176" s="24"/>
      <c r="O1176" s="24"/>
      <c r="P1176" s="24"/>
    </row>
    <row r="1177" spans="13:16" x14ac:dyDescent="0.2">
      <c r="M1177" s="24"/>
      <c r="N1177" s="24"/>
      <c r="O1177" s="24"/>
      <c r="P1177" s="24"/>
    </row>
    <row r="1178" spans="13:16" x14ac:dyDescent="0.2">
      <c r="M1178" s="24"/>
      <c r="N1178" s="24"/>
      <c r="O1178" s="24"/>
      <c r="P1178" s="24"/>
    </row>
    <row r="1179" spans="13:16" x14ac:dyDescent="0.2">
      <c r="M1179" s="24"/>
      <c r="N1179" s="24"/>
      <c r="O1179" s="24"/>
      <c r="P1179" s="24"/>
    </row>
    <row r="1180" spans="13:16" x14ac:dyDescent="0.2">
      <c r="M1180" s="24"/>
      <c r="N1180" s="24"/>
      <c r="O1180" s="24"/>
      <c r="P1180" s="24"/>
    </row>
    <row r="1181" spans="13:16" x14ac:dyDescent="0.2">
      <c r="M1181" s="24"/>
      <c r="N1181" s="24"/>
      <c r="O1181" s="24"/>
      <c r="P1181" s="24"/>
    </row>
    <row r="1182" spans="13:16" x14ac:dyDescent="0.2">
      <c r="M1182" s="24"/>
      <c r="N1182" s="24"/>
      <c r="O1182" s="24"/>
      <c r="P1182" s="24"/>
    </row>
    <row r="1183" spans="13:16" x14ac:dyDescent="0.2">
      <c r="M1183" s="24"/>
      <c r="N1183" s="24"/>
      <c r="O1183" s="24"/>
      <c r="P1183" s="24"/>
    </row>
    <row r="1184" spans="13:16" x14ac:dyDescent="0.2">
      <c r="M1184" s="24"/>
      <c r="N1184" s="24"/>
      <c r="O1184" s="24"/>
      <c r="P1184" s="24"/>
    </row>
    <row r="1185" spans="13:16" x14ac:dyDescent="0.2">
      <c r="M1185" s="24"/>
      <c r="N1185" s="24"/>
      <c r="O1185" s="24"/>
      <c r="P1185" s="24"/>
    </row>
    <row r="1186" spans="13:16" x14ac:dyDescent="0.2">
      <c r="M1186" s="24"/>
      <c r="N1186" s="24"/>
      <c r="O1186" s="24"/>
      <c r="P1186" s="24"/>
    </row>
    <row r="1187" spans="13:16" x14ac:dyDescent="0.2">
      <c r="M1187" s="24"/>
      <c r="N1187" s="24"/>
      <c r="O1187" s="24"/>
      <c r="P1187" s="24"/>
    </row>
    <row r="1188" spans="13:16" x14ac:dyDescent="0.2">
      <c r="M1188" s="24"/>
      <c r="N1188" s="24"/>
      <c r="O1188" s="24"/>
      <c r="P1188" s="24"/>
    </row>
    <row r="1189" spans="13:16" x14ac:dyDescent="0.2">
      <c r="M1189" s="24"/>
      <c r="N1189" s="24"/>
      <c r="O1189" s="24"/>
      <c r="P1189" s="24"/>
    </row>
    <row r="1190" spans="13:16" x14ac:dyDescent="0.2">
      <c r="M1190" s="24"/>
      <c r="N1190" s="24"/>
      <c r="O1190" s="24"/>
      <c r="P1190" s="24"/>
    </row>
    <row r="1191" spans="13:16" x14ac:dyDescent="0.2">
      <c r="M1191" s="24"/>
      <c r="N1191" s="24"/>
      <c r="O1191" s="24"/>
      <c r="P1191" s="24"/>
    </row>
    <row r="1192" spans="13:16" x14ac:dyDescent="0.2">
      <c r="M1192" s="24"/>
      <c r="N1192" s="24"/>
      <c r="O1192" s="24"/>
      <c r="P1192" s="24"/>
    </row>
    <row r="1193" spans="13:16" x14ac:dyDescent="0.2">
      <c r="M1193" s="24"/>
      <c r="N1193" s="24"/>
      <c r="O1193" s="24"/>
      <c r="P1193" s="24"/>
    </row>
    <row r="1194" spans="13:16" x14ac:dyDescent="0.2">
      <c r="M1194" s="24"/>
      <c r="N1194" s="24"/>
      <c r="O1194" s="24"/>
      <c r="P1194" s="24"/>
    </row>
    <row r="1195" spans="13:16" x14ac:dyDescent="0.2">
      <c r="M1195" s="24"/>
      <c r="N1195" s="24"/>
      <c r="O1195" s="24"/>
      <c r="P1195" s="24"/>
    </row>
    <row r="1196" spans="13:16" x14ac:dyDescent="0.2">
      <c r="M1196" s="24"/>
      <c r="N1196" s="24"/>
      <c r="O1196" s="24"/>
      <c r="P1196" s="24"/>
    </row>
    <row r="1197" spans="13:16" x14ac:dyDescent="0.2">
      <c r="M1197" s="24"/>
      <c r="N1197" s="24"/>
      <c r="O1197" s="24"/>
      <c r="P1197" s="24"/>
    </row>
    <row r="1198" spans="13:16" x14ac:dyDescent="0.2">
      <c r="M1198" s="24"/>
      <c r="N1198" s="24"/>
      <c r="O1198" s="24"/>
      <c r="P1198" s="24"/>
    </row>
    <row r="1199" spans="13:16" x14ac:dyDescent="0.2">
      <c r="M1199" s="24"/>
      <c r="N1199" s="24"/>
      <c r="O1199" s="24"/>
      <c r="P1199" s="24"/>
    </row>
    <row r="1200" spans="13:16" x14ac:dyDescent="0.2">
      <c r="M1200" s="24"/>
      <c r="N1200" s="24"/>
      <c r="O1200" s="24"/>
      <c r="P1200" s="24"/>
    </row>
    <row r="1201" spans="13:16" x14ac:dyDescent="0.2">
      <c r="M1201" s="24"/>
      <c r="N1201" s="24"/>
      <c r="O1201" s="24"/>
      <c r="P1201" s="24"/>
    </row>
    <row r="1202" spans="13:16" x14ac:dyDescent="0.2">
      <c r="M1202" s="24"/>
      <c r="N1202" s="24"/>
      <c r="O1202" s="24"/>
      <c r="P1202" s="24"/>
    </row>
    <row r="1203" spans="13:16" x14ac:dyDescent="0.2">
      <c r="M1203" s="24"/>
      <c r="N1203" s="24"/>
      <c r="O1203" s="24"/>
      <c r="P1203" s="24"/>
    </row>
    <row r="1204" spans="13:16" x14ac:dyDescent="0.2">
      <c r="M1204" s="24"/>
      <c r="N1204" s="24"/>
      <c r="O1204" s="24"/>
      <c r="P1204" s="24"/>
    </row>
    <row r="1205" spans="13:16" x14ac:dyDescent="0.2">
      <c r="M1205" s="24"/>
      <c r="N1205" s="24"/>
      <c r="O1205" s="24"/>
      <c r="P1205" s="24"/>
    </row>
    <row r="1206" spans="13:16" x14ac:dyDescent="0.2">
      <c r="M1206" s="24"/>
      <c r="N1206" s="24"/>
      <c r="O1206" s="24"/>
      <c r="P1206" s="24"/>
    </row>
    <row r="1207" spans="13:16" x14ac:dyDescent="0.2">
      <c r="M1207" s="24"/>
      <c r="N1207" s="24"/>
      <c r="O1207" s="24"/>
      <c r="P1207" s="24"/>
    </row>
    <row r="1208" spans="13:16" x14ac:dyDescent="0.2">
      <c r="M1208" s="24"/>
      <c r="N1208" s="24"/>
      <c r="O1208" s="24"/>
      <c r="P1208" s="24"/>
    </row>
    <row r="1209" spans="13:16" x14ac:dyDescent="0.2">
      <c r="M1209" s="24"/>
      <c r="N1209" s="24"/>
      <c r="O1209" s="24"/>
      <c r="P1209" s="24"/>
    </row>
    <row r="1210" spans="13:16" x14ac:dyDescent="0.2">
      <c r="M1210" s="24"/>
      <c r="N1210" s="24"/>
      <c r="O1210" s="24"/>
      <c r="P1210" s="24"/>
    </row>
    <row r="1211" spans="13:16" x14ac:dyDescent="0.2">
      <c r="M1211" s="24"/>
      <c r="N1211" s="24"/>
      <c r="O1211" s="24"/>
      <c r="P1211" s="24"/>
    </row>
    <row r="1212" spans="13:16" x14ac:dyDescent="0.2">
      <c r="M1212" s="24"/>
      <c r="N1212" s="24"/>
      <c r="O1212" s="24"/>
      <c r="P1212" s="24"/>
    </row>
    <row r="1213" spans="13:16" x14ac:dyDescent="0.2">
      <c r="M1213" s="24"/>
      <c r="N1213" s="24"/>
      <c r="O1213" s="24"/>
      <c r="P1213" s="24"/>
    </row>
    <row r="1214" spans="13:16" x14ac:dyDescent="0.2">
      <c r="M1214" s="24"/>
      <c r="N1214" s="24"/>
      <c r="O1214" s="24"/>
      <c r="P1214" s="24"/>
    </row>
    <row r="1215" spans="13:16" x14ac:dyDescent="0.2">
      <c r="M1215" s="24"/>
      <c r="N1215" s="24"/>
      <c r="O1215" s="24"/>
      <c r="P1215" s="24"/>
    </row>
    <row r="1216" spans="13:16" x14ac:dyDescent="0.2">
      <c r="M1216" s="24"/>
      <c r="N1216" s="24"/>
      <c r="O1216" s="24"/>
      <c r="P1216" s="24"/>
    </row>
    <row r="1217" spans="13:16" x14ac:dyDescent="0.2">
      <c r="M1217" s="24"/>
      <c r="N1217" s="24"/>
      <c r="O1217" s="24"/>
      <c r="P1217" s="24"/>
    </row>
    <row r="1218" spans="13:16" x14ac:dyDescent="0.2">
      <c r="M1218" s="24"/>
      <c r="N1218" s="24"/>
      <c r="O1218" s="24"/>
      <c r="P1218" s="24"/>
    </row>
    <row r="1219" spans="13:16" x14ac:dyDescent="0.2">
      <c r="M1219" s="24"/>
      <c r="N1219" s="24"/>
      <c r="O1219" s="24"/>
      <c r="P1219" s="24"/>
    </row>
    <row r="1220" spans="13:16" x14ac:dyDescent="0.2">
      <c r="M1220" s="24"/>
      <c r="N1220" s="24"/>
      <c r="O1220" s="24"/>
      <c r="P1220" s="24"/>
    </row>
    <row r="1221" spans="13:16" x14ac:dyDescent="0.2">
      <c r="M1221" s="24"/>
      <c r="N1221" s="24"/>
      <c r="O1221" s="24"/>
      <c r="P1221" s="24"/>
    </row>
    <row r="1222" spans="13:16" x14ac:dyDescent="0.2">
      <c r="M1222" s="24"/>
      <c r="N1222" s="24"/>
      <c r="O1222" s="24"/>
      <c r="P1222" s="24"/>
    </row>
    <row r="1223" spans="13:16" x14ac:dyDescent="0.2">
      <c r="M1223" s="24"/>
      <c r="N1223" s="24"/>
      <c r="O1223" s="24"/>
      <c r="P1223" s="24"/>
    </row>
    <row r="1224" spans="13:16" x14ac:dyDescent="0.2">
      <c r="M1224" s="24"/>
      <c r="N1224" s="24"/>
      <c r="O1224" s="24"/>
      <c r="P1224" s="24"/>
    </row>
    <row r="1225" spans="13:16" x14ac:dyDescent="0.2">
      <c r="M1225" s="24"/>
      <c r="N1225" s="24"/>
      <c r="O1225" s="24"/>
      <c r="P1225" s="24"/>
    </row>
    <row r="1226" spans="13:16" x14ac:dyDescent="0.2">
      <c r="M1226" s="24"/>
      <c r="N1226" s="24"/>
      <c r="O1226" s="24"/>
      <c r="P1226" s="24"/>
    </row>
    <row r="1227" spans="13:16" x14ac:dyDescent="0.2">
      <c r="M1227" s="24"/>
      <c r="N1227" s="24"/>
      <c r="O1227" s="24"/>
      <c r="P1227" s="24"/>
    </row>
    <row r="1228" spans="13:16" x14ac:dyDescent="0.2">
      <c r="M1228" s="24"/>
      <c r="N1228" s="24"/>
      <c r="O1228" s="24"/>
      <c r="P1228" s="24"/>
    </row>
    <row r="1229" spans="13:16" x14ac:dyDescent="0.2">
      <c r="M1229" s="24"/>
      <c r="N1229" s="24"/>
      <c r="O1229" s="24"/>
      <c r="P1229" s="24"/>
    </row>
    <row r="1230" spans="13:16" x14ac:dyDescent="0.2">
      <c r="M1230" s="24"/>
      <c r="N1230" s="24"/>
      <c r="O1230" s="24"/>
      <c r="P1230" s="24"/>
    </row>
    <row r="1231" spans="13:16" x14ac:dyDescent="0.2">
      <c r="M1231" s="24"/>
      <c r="N1231" s="24"/>
      <c r="O1231" s="24"/>
      <c r="P1231" s="24"/>
    </row>
    <row r="1232" spans="13:16" x14ac:dyDescent="0.2">
      <c r="M1232" s="24"/>
      <c r="N1232" s="24"/>
      <c r="O1232" s="24"/>
      <c r="P1232" s="24"/>
    </row>
    <row r="1233" spans="13:16" x14ac:dyDescent="0.2">
      <c r="M1233" s="24"/>
      <c r="N1233" s="24"/>
      <c r="O1233" s="24"/>
      <c r="P1233" s="24"/>
    </row>
    <row r="1234" spans="13:16" x14ac:dyDescent="0.2">
      <c r="M1234" s="24"/>
      <c r="N1234" s="24"/>
      <c r="O1234" s="24"/>
      <c r="P1234" s="24"/>
    </row>
    <row r="1235" spans="13:16" x14ac:dyDescent="0.2">
      <c r="M1235" s="24"/>
      <c r="N1235" s="24"/>
      <c r="O1235" s="24"/>
      <c r="P1235" s="24"/>
    </row>
    <row r="1236" spans="13:16" x14ac:dyDescent="0.2">
      <c r="M1236" s="24"/>
      <c r="N1236" s="24"/>
      <c r="O1236" s="24"/>
      <c r="P1236" s="24"/>
    </row>
    <row r="1237" spans="13:16" x14ac:dyDescent="0.2">
      <c r="M1237" s="24"/>
      <c r="N1237" s="24"/>
      <c r="O1237" s="24"/>
      <c r="P1237" s="24"/>
    </row>
    <row r="1238" spans="13:16" x14ac:dyDescent="0.2">
      <c r="M1238" s="24"/>
      <c r="N1238" s="24"/>
      <c r="O1238" s="24"/>
      <c r="P1238" s="24"/>
    </row>
    <row r="1239" spans="13:16" x14ac:dyDescent="0.2">
      <c r="M1239" s="24"/>
      <c r="N1239" s="24"/>
      <c r="O1239" s="24"/>
      <c r="P1239" s="24"/>
    </row>
    <row r="1240" spans="13:16" x14ac:dyDescent="0.2">
      <c r="M1240" s="24"/>
      <c r="N1240" s="24"/>
      <c r="O1240" s="24"/>
      <c r="P1240" s="24"/>
    </row>
    <row r="1241" spans="13:16" x14ac:dyDescent="0.2">
      <c r="M1241" s="24"/>
      <c r="N1241" s="24"/>
      <c r="O1241" s="24"/>
      <c r="P1241" s="24"/>
    </row>
    <row r="1242" spans="13:16" x14ac:dyDescent="0.2">
      <c r="M1242" s="24"/>
      <c r="N1242" s="24"/>
      <c r="O1242" s="24"/>
      <c r="P1242" s="24"/>
    </row>
    <row r="1243" spans="13:16" x14ac:dyDescent="0.2">
      <c r="M1243" s="24"/>
      <c r="N1243" s="24"/>
      <c r="O1243" s="24"/>
      <c r="P1243" s="24"/>
    </row>
    <row r="1244" spans="13:16" x14ac:dyDescent="0.2">
      <c r="M1244" s="24"/>
      <c r="N1244" s="24"/>
      <c r="O1244" s="24"/>
      <c r="P1244" s="24"/>
    </row>
    <row r="1245" spans="13:16" x14ac:dyDescent="0.2">
      <c r="M1245" s="24"/>
      <c r="N1245" s="24"/>
      <c r="O1245" s="24"/>
      <c r="P1245" s="24"/>
    </row>
    <row r="1246" spans="13:16" x14ac:dyDescent="0.2">
      <c r="M1246" s="24"/>
      <c r="N1246" s="24"/>
      <c r="O1246" s="24"/>
      <c r="P1246" s="24"/>
    </row>
    <row r="1247" spans="13:16" x14ac:dyDescent="0.2">
      <c r="M1247" s="24"/>
      <c r="N1247" s="24"/>
      <c r="O1247" s="24"/>
      <c r="P1247" s="24"/>
    </row>
    <row r="1248" spans="13:16" x14ac:dyDescent="0.2">
      <c r="M1248" s="24"/>
      <c r="N1248" s="24"/>
      <c r="O1248" s="24"/>
      <c r="P1248" s="24"/>
    </row>
    <row r="1249" spans="13:16" x14ac:dyDescent="0.2">
      <c r="M1249" s="24"/>
      <c r="N1249" s="24"/>
      <c r="O1249" s="24"/>
      <c r="P1249" s="24"/>
    </row>
    <row r="1250" spans="13:16" x14ac:dyDescent="0.2">
      <c r="M1250" s="24"/>
      <c r="N1250" s="24"/>
      <c r="O1250" s="24"/>
      <c r="P1250" s="24"/>
    </row>
    <row r="1251" spans="13:16" x14ac:dyDescent="0.2">
      <c r="M1251" s="24"/>
      <c r="N1251" s="24"/>
      <c r="O1251" s="24"/>
      <c r="P1251" s="24"/>
    </row>
    <row r="1252" spans="13:16" x14ac:dyDescent="0.2">
      <c r="M1252" s="24"/>
      <c r="N1252" s="24"/>
      <c r="O1252" s="24"/>
      <c r="P1252" s="24"/>
    </row>
    <row r="1253" spans="13:16" x14ac:dyDescent="0.2">
      <c r="M1253" s="24"/>
      <c r="N1253" s="24"/>
      <c r="O1253" s="24"/>
      <c r="P1253" s="24"/>
    </row>
    <row r="1254" spans="13:16" x14ac:dyDescent="0.2">
      <c r="M1254" s="24"/>
      <c r="N1254" s="24"/>
      <c r="O1254" s="24"/>
      <c r="P1254" s="24"/>
    </row>
    <row r="1255" spans="13:16" x14ac:dyDescent="0.2">
      <c r="M1255" s="24"/>
      <c r="N1255" s="24"/>
      <c r="O1255" s="24"/>
      <c r="P1255" s="24"/>
    </row>
    <row r="1256" spans="13:16" x14ac:dyDescent="0.2">
      <c r="M1256" s="24"/>
      <c r="N1256" s="24"/>
      <c r="O1256" s="24"/>
      <c r="P1256" s="24"/>
    </row>
    <row r="1257" spans="13:16" x14ac:dyDescent="0.2">
      <c r="M1257" s="24"/>
      <c r="N1257" s="24"/>
      <c r="O1257" s="24"/>
      <c r="P1257" s="24"/>
    </row>
    <row r="1258" spans="13:16" x14ac:dyDescent="0.2">
      <c r="M1258" s="24"/>
      <c r="N1258" s="24"/>
      <c r="O1258" s="24"/>
      <c r="P1258" s="24"/>
    </row>
    <row r="1259" spans="13:16" x14ac:dyDescent="0.2">
      <c r="M1259" s="24"/>
      <c r="N1259" s="24"/>
      <c r="O1259" s="24"/>
      <c r="P1259" s="24"/>
    </row>
    <row r="1260" spans="13:16" x14ac:dyDescent="0.2">
      <c r="M1260" s="24"/>
      <c r="N1260" s="24"/>
      <c r="O1260" s="24"/>
      <c r="P1260" s="24"/>
    </row>
    <row r="1261" spans="13:16" x14ac:dyDescent="0.2">
      <c r="M1261" s="24"/>
      <c r="N1261" s="24"/>
      <c r="O1261" s="24"/>
      <c r="P1261" s="24"/>
    </row>
    <row r="1262" spans="13:16" x14ac:dyDescent="0.2">
      <c r="M1262" s="24"/>
      <c r="N1262" s="24"/>
      <c r="O1262" s="24"/>
      <c r="P1262" s="24"/>
    </row>
    <row r="1263" spans="13:16" x14ac:dyDescent="0.2">
      <c r="M1263" s="24"/>
      <c r="N1263" s="24"/>
      <c r="O1263" s="24"/>
      <c r="P1263" s="24"/>
    </row>
    <row r="1264" spans="13:16" x14ac:dyDescent="0.2">
      <c r="M1264" s="24"/>
      <c r="N1264" s="24"/>
      <c r="O1264" s="24"/>
      <c r="P1264" s="24"/>
    </row>
    <row r="1265" spans="13:16" x14ac:dyDescent="0.2">
      <c r="M1265" s="24"/>
      <c r="N1265" s="24"/>
      <c r="O1265" s="24"/>
      <c r="P1265" s="24"/>
    </row>
    <row r="1266" spans="13:16" x14ac:dyDescent="0.2">
      <c r="M1266" s="24"/>
      <c r="N1266" s="24"/>
      <c r="O1266" s="24"/>
      <c r="P1266" s="24"/>
    </row>
    <row r="1267" spans="13:16" x14ac:dyDescent="0.2">
      <c r="M1267" s="24"/>
      <c r="N1267" s="24"/>
      <c r="O1267" s="24"/>
      <c r="P1267" s="24"/>
    </row>
    <row r="1268" spans="13:16" x14ac:dyDescent="0.2">
      <c r="M1268" s="24"/>
      <c r="N1268" s="24"/>
      <c r="O1268" s="24"/>
      <c r="P1268" s="24"/>
    </row>
    <row r="1269" spans="13:16" x14ac:dyDescent="0.2">
      <c r="M1269" s="24"/>
      <c r="N1269" s="24"/>
      <c r="O1269" s="24"/>
      <c r="P1269" s="24"/>
    </row>
    <row r="1270" spans="13:16" x14ac:dyDescent="0.2">
      <c r="M1270" s="24"/>
      <c r="N1270" s="24"/>
      <c r="O1270" s="24"/>
      <c r="P1270" s="24"/>
    </row>
    <row r="1271" spans="13:16" x14ac:dyDescent="0.2">
      <c r="M1271" s="24"/>
      <c r="N1271" s="24"/>
      <c r="O1271" s="24"/>
      <c r="P1271" s="24"/>
    </row>
    <row r="1272" spans="13:16" x14ac:dyDescent="0.2">
      <c r="M1272" s="24"/>
      <c r="N1272" s="24"/>
      <c r="O1272" s="24"/>
      <c r="P1272" s="24"/>
    </row>
    <row r="1273" spans="13:16" x14ac:dyDescent="0.2">
      <c r="M1273" s="24"/>
      <c r="N1273" s="24"/>
      <c r="O1273" s="24"/>
      <c r="P1273" s="24"/>
    </row>
    <row r="1274" spans="13:16" x14ac:dyDescent="0.2">
      <c r="M1274" s="24"/>
      <c r="N1274" s="24"/>
      <c r="O1274" s="24"/>
      <c r="P1274" s="24"/>
    </row>
    <row r="1275" spans="13:16" x14ac:dyDescent="0.2">
      <c r="M1275" s="24"/>
      <c r="N1275" s="24"/>
      <c r="O1275" s="24"/>
      <c r="P1275" s="24"/>
    </row>
    <row r="1276" spans="13:16" x14ac:dyDescent="0.2">
      <c r="M1276" s="24"/>
      <c r="N1276" s="24"/>
      <c r="O1276" s="24"/>
      <c r="P1276" s="24"/>
    </row>
    <row r="1277" spans="13:16" x14ac:dyDescent="0.2">
      <c r="M1277" s="24"/>
      <c r="N1277" s="24"/>
      <c r="O1277" s="24"/>
      <c r="P1277" s="24"/>
    </row>
    <row r="1278" spans="13:16" x14ac:dyDescent="0.2">
      <c r="M1278" s="24"/>
      <c r="N1278" s="24"/>
      <c r="O1278" s="24"/>
      <c r="P1278" s="24"/>
    </row>
    <row r="1279" spans="13:16" x14ac:dyDescent="0.2">
      <c r="M1279" s="24"/>
      <c r="N1279" s="24"/>
      <c r="O1279" s="24"/>
      <c r="P1279" s="24"/>
    </row>
    <row r="1280" spans="13:16" x14ac:dyDescent="0.2">
      <c r="M1280" s="24"/>
      <c r="N1280" s="24"/>
      <c r="O1280" s="24"/>
      <c r="P1280" s="24"/>
    </row>
    <row r="1281" spans="13:16" x14ac:dyDescent="0.2">
      <c r="M1281" s="24"/>
      <c r="N1281" s="24"/>
      <c r="O1281" s="24"/>
      <c r="P1281" s="24"/>
    </row>
    <row r="1282" spans="13:16" x14ac:dyDescent="0.2">
      <c r="M1282" s="24"/>
      <c r="N1282" s="24"/>
      <c r="O1282" s="24"/>
      <c r="P1282" s="24"/>
    </row>
    <row r="1283" spans="13:16" x14ac:dyDescent="0.2">
      <c r="M1283" s="24"/>
      <c r="N1283" s="24"/>
      <c r="O1283" s="24"/>
      <c r="P1283" s="24"/>
    </row>
    <row r="1284" spans="13:16" x14ac:dyDescent="0.2">
      <c r="M1284" s="24"/>
      <c r="N1284" s="24"/>
      <c r="O1284" s="24"/>
      <c r="P1284" s="24"/>
    </row>
    <row r="1285" spans="13:16" x14ac:dyDescent="0.2">
      <c r="M1285" s="24"/>
      <c r="N1285" s="24"/>
      <c r="O1285" s="24"/>
      <c r="P1285" s="24"/>
    </row>
    <row r="1286" spans="13:16" x14ac:dyDescent="0.2">
      <c r="M1286" s="24"/>
      <c r="N1286" s="24"/>
      <c r="O1286" s="24"/>
      <c r="P1286" s="24"/>
    </row>
    <row r="1287" spans="13:16" x14ac:dyDescent="0.2">
      <c r="M1287" s="24"/>
      <c r="N1287" s="24"/>
      <c r="O1287" s="24"/>
      <c r="P1287" s="24"/>
    </row>
    <row r="1288" spans="13:16" x14ac:dyDescent="0.2">
      <c r="M1288" s="24"/>
      <c r="N1288" s="24"/>
      <c r="O1288" s="24"/>
      <c r="P1288" s="24"/>
    </row>
    <row r="1289" spans="13:16" x14ac:dyDescent="0.2">
      <c r="M1289" s="24"/>
      <c r="N1289" s="24"/>
      <c r="O1289" s="24"/>
      <c r="P1289" s="24"/>
    </row>
    <row r="1290" spans="13:16" x14ac:dyDescent="0.2">
      <c r="M1290" s="24"/>
      <c r="N1290" s="24"/>
      <c r="O1290" s="24"/>
      <c r="P1290" s="24"/>
    </row>
    <row r="1291" spans="13:16" x14ac:dyDescent="0.2">
      <c r="M1291" s="24"/>
      <c r="N1291" s="24"/>
      <c r="O1291" s="24"/>
      <c r="P1291" s="24"/>
    </row>
    <row r="1292" spans="13:16" x14ac:dyDescent="0.2">
      <c r="M1292" s="24"/>
      <c r="N1292" s="24"/>
      <c r="O1292" s="24"/>
      <c r="P1292" s="24"/>
    </row>
    <row r="1293" spans="13:16" x14ac:dyDescent="0.2">
      <c r="M1293" s="24"/>
      <c r="N1293" s="24"/>
      <c r="O1293" s="24"/>
      <c r="P1293" s="24"/>
    </row>
    <row r="1294" spans="13:16" x14ac:dyDescent="0.2">
      <c r="M1294" s="24"/>
      <c r="N1294" s="24"/>
      <c r="O1294" s="24"/>
      <c r="P1294" s="24"/>
    </row>
    <row r="1295" spans="13:16" x14ac:dyDescent="0.2">
      <c r="M1295" s="24"/>
      <c r="N1295" s="24"/>
      <c r="O1295" s="24"/>
      <c r="P1295" s="24"/>
    </row>
    <row r="1296" spans="13:16" x14ac:dyDescent="0.2">
      <c r="M1296" s="24"/>
      <c r="N1296" s="24"/>
      <c r="O1296" s="24"/>
      <c r="P1296" s="24"/>
    </row>
    <row r="1297" spans="13:16" x14ac:dyDescent="0.2">
      <c r="M1297" s="24"/>
      <c r="N1297" s="24"/>
      <c r="O1297" s="24"/>
      <c r="P1297" s="24"/>
    </row>
    <row r="1298" spans="13:16" x14ac:dyDescent="0.2">
      <c r="M1298" s="24"/>
      <c r="N1298" s="24"/>
      <c r="O1298" s="24"/>
      <c r="P1298" s="24"/>
    </row>
    <row r="1299" spans="13:16" x14ac:dyDescent="0.2">
      <c r="M1299" s="24"/>
      <c r="N1299" s="24"/>
      <c r="O1299" s="24"/>
      <c r="P1299" s="24"/>
    </row>
    <row r="1300" spans="13:16" x14ac:dyDescent="0.2">
      <c r="M1300" s="24"/>
      <c r="N1300" s="24"/>
      <c r="O1300" s="24"/>
      <c r="P1300" s="24"/>
    </row>
    <row r="1301" spans="13:16" x14ac:dyDescent="0.2">
      <c r="M1301" s="24"/>
      <c r="N1301" s="24"/>
      <c r="O1301" s="24"/>
      <c r="P1301" s="24"/>
    </row>
    <row r="1302" spans="13:16" x14ac:dyDescent="0.2">
      <c r="M1302" s="24"/>
      <c r="N1302" s="24"/>
      <c r="O1302" s="24"/>
      <c r="P1302" s="24"/>
    </row>
    <row r="1303" spans="13:16" x14ac:dyDescent="0.2">
      <c r="M1303" s="24"/>
      <c r="N1303" s="24"/>
      <c r="O1303" s="24"/>
      <c r="P1303" s="24"/>
    </row>
    <row r="1304" spans="13:16" x14ac:dyDescent="0.2">
      <c r="M1304" s="24"/>
      <c r="N1304" s="24"/>
      <c r="O1304" s="24"/>
      <c r="P1304" s="24"/>
    </row>
    <row r="1305" spans="13:16" x14ac:dyDescent="0.2">
      <c r="M1305" s="24"/>
      <c r="N1305" s="24"/>
      <c r="O1305" s="24"/>
      <c r="P1305" s="24"/>
    </row>
    <row r="1306" spans="13:16" x14ac:dyDescent="0.2">
      <c r="M1306" s="24"/>
      <c r="N1306" s="24"/>
      <c r="O1306" s="24"/>
      <c r="P1306" s="24"/>
    </row>
    <row r="1307" spans="13:16" x14ac:dyDescent="0.2">
      <c r="M1307" s="24"/>
      <c r="N1307" s="24"/>
      <c r="O1307" s="24"/>
      <c r="P1307" s="24"/>
    </row>
    <row r="1308" spans="13:16" x14ac:dyDescent="0.2">
      <c r="M1308" s="24"/>
      <c r="N1308" s="24"/>
      <c r="O1308" s="24"/>
      <c r="P1308" s="24"/>
    </row>
    <row r="1309" spans="13:16" x14ac:dyDescent="0.2">
      <c r="M1309" s="24"/>
      <c r="N1309" s="24"/>
      <c r="O1309" s="24"/>
      <c r="P1309" s="24"/>
    </row>
    <row r="1310" spans="13:16" x14ac:dyDescent="0.2">
      <c r="M1310" s="24"/>
      <c r="N1310" s="24"/>
      <c r="O1310" s="24"/>
      <c r="P1310" s="24"/>
    </row>
    <row r="1311" spans="13:16" x14ac:dyDescent="0.2">
      <c r="M1311" s="24"/>
      <c r="N1311" s="24"/>
      <c r="O1311" s="24"/>
      <c r="P1311" s="24"/>
    </row>
    <row r="1312" spans="13:16" x14ac:dyDescent="0.2">
      <c r="M1312" s="24"/>
      <c r="N1312" s="24"/>
      <c r="O1312" s="24"/>
      <c r="P1312" s="24"/>
    </row>
    <row r="1313" spans="13:16" x14ac:dyDescent="0.2">
      <c r="M1313" s="24"/>
      <c r="N1313" s="24"/>
      <c r="O1313" s="24"/>
      <c r="P1313" s="24"/>
    </row>
    <row r="1314" spans="13:16" x14ac:dyDescent="0.2">
      <c r="M1314" s="24"/>
      <c r="N1314" s="24"/>
      <c r="O1314" s="24"/>
      <c r="P1314" s="24"/>
    </row>
    <row r="1315" spans="13:16" x14ac:dyDescent="0.2">
      <c r="M1315" s="24"/>
      <c r="N1315" s="24"/>
      <c r="O1315" s="24"/>
      <c r="P1315" s="24"/>
    </row>
    <row r="1316" spans="13:16" x14ac:dyDescent="0.2">
      <c r="M1316" s="24"/>
      <c r="N1316" s="24"/>
      <c r="O1316" s="24"/>
      <c r="P1316" s="24"/>
    </row>
    <row r="1317" spans="13:16" x14ac:dyDescent="0.2">
      <c r="M1317" s="24"/>
      <c r="N1317" s="24"/>
      <c r="O1317" s="24"/>
      <c r="P1317" s="24"/>
    </row>
    <row r="1318" spans="13:16" x14ac:dyDescent="0.2">
      <c r="M1318" s="24"/>
      <c r="N1318" s="24"/>
      <c r="O1318" s="24"/>
      <c r="P1318" s="24"/>
    </row>
    <row r="1319" spans="13:16" x14ac:dyDescent="0.2">
      <c r="M1319" s="24"/>
      <c r="N1319" s="24"/>
      <c r="O1319" s="24"/>
      <c r="P1319" s="24"/>
    </row>
    <row r="1320" spans="13:16" x14ac:dyDescent="0.2">
      <c r="M1320" s="24"/>
      <c r="N1320" s="24"/>
      <c r="O1320" s="24"/>
      <c r="P1320" s="24"/>
    </row>
    <row r="1321" spans="13:16" x14ac:dyDescent="0.2">
      <c r="M1321" s="24"/>
      <c r="N1321" s="24"/>
      <c r="O1321" s="24"/>
      <c r="P1321" s="24"/>
    </row>
    <row r="1322" spans="13:16" x14ac:dyDescent="0.2">
      <c r="M1322" s="24"/>
      <c r="N1322" s="24"/>
      <c r="O1322" s="24"/>
      <c r="P1322" s="24"/>
    </row>
    <row r="1323" spans="13:16" x14ac:dyDescent="0.2">
      <c r="M1323" s="24"/>
      <c r="N1323" s="24"/>
      <c r="O1323" s="24"/>
      <c r="P1323" s="24"/>
    </row>
    <row r="1324" spans="13:16" x14ac:dyDescent="0.2">
      <c r="M1324" s="24"/>
      <c r="N1324" s="24"/>
      <c r="O1324" s="24"/>
      <c r="P1324" s="24"/>
    </row>
    <row r="1325" spans="13:16" x14ac:dyDescent="0.2">
      <c r="M1325" s="24"/>
      <c r="N1325" s="24"/>
      <c r="O1325" s="24"/>
      <c r="P1325" s="24"/>
    </row>
    <row r="1326" spans="13:16" x14ac:dyDescent="0.2">
      <c r="M1326" s="24"/>
      <c r="N1326" s="24"/>
      <c r="O1326" s="24"/>
      <c r="P1326" s="24"/>
    </row>
    <row r="1327" spans="13:16" x14ac:dyDescent="0.2">
      <c r="M1327" s="24"/>
      <c r="N1327" s="24"/>
      <c r="O1327" s="24"/>
      <c r="P1327" s="24"/>
    </row>
    <row r="1328" spans="13:16" x14ac:dyDescent="0.2">
      <c r="M1328" s="24"/>
      <c r="N1328" s="24"/>
      <c r="O1328" s="24"/>
      <c r="P1328" s="24"/>
    </row>
    <row r="1329" spans="13:16" x14ac:dyDescent="0.2">
      <c r="M1329" s="24"/>
      <c r="N1329" s="24"/>
      <c r="O1329" s="24"/>
      <c r="P1329" s="24"/>
    </row>
    <row r="1330" spans="13:16" x14ac:dyDescent="0.2">
      <c r="M1330" s="24"/>
      <c r="N1330" s="24"/>
      <c r="O1330" s="24"/>
      <c r="P1330" s="24"/>
    </row>
    <row r="1331" spans="13:16" x14ac:dyDescent="0.2">
      <c r="M1331" s="24"/>
      <c r="N1331" s="24"/>
      <c r="O1331" s="24"/>
      <c r="P1331" s="24"/>
    </row>
    <row r="1332" spans="13:16" x14ac:dyDescent="0.2">
      <c r="M1332" s="24"/>
      <c r="N1332" s="24"/>
      <c r="O1332" s="24"/>
      <c r="P1332" s="24"/>
    </row>
    <row r="1333" spans="13:16" x14ac:dyDescent="0.2">
      <c r="M1333" s="24"/>
      <c r="N1333" s="24"/>
      <c r="O1333" s="24"/>
      <c r="P1333" s="24"/>
    </row>
    <row r="1334" spans="13:16" x14ac:dyDescent="0.2">
      <c r="M1334" s="24"/>
      <c r="N1334" s="24"/>
      <c r="O1334" s="24"/>
      <c r="P1334" s="24"/>
    </row>
    <row r="1335" spans="13:16" x14ac:dyDescent="0.2">
      <c r="M1335" s="24"/>
      <c r="N1335" s="24"/>
      <c r="O1335" s="24"/>
      <c r="P1335" s="24"/>
    </row>
    <row r="1336" spans="13:16" x14ac:dyDescent="0.2">
      <c r="M1336" s="24"/>
      <c r="N1336" s="24"/>
      <c r="O1336" s="24"/>
      <c r="P1336" s="24"/>
    </row>
    <row r="1337" spans="13:16" x14ac:dyDescent="0.2">
      <c r="M1337" s="24"/>
      <c r="N1337" s="24"/>
      <c r="O1337" s="24"/>
      <c r="P1337" s="24"/>
    </row>
    <row r="1338" spans="13:16" x14ac:dyDescent="0.2">
      <c r="M1338" s="24"/>
      <c r="N1338" s="24"/>
      <c r="O1338" s="24"/>
      <c r="P1338" s="24"/>
    </row>
    <row r="1339" spans="13:16" x14ac:dyDescent="0.2">
      <c r="M1339" s="24"/>
      <c r="N1339" s="24"/>
      <c r="O1339" s="24"/>
      <c r="P1339" s="24"/>
    </row>
    <row r="1340" spans="13:16" x14ac:dyDescent="0.2">
      <c r="M1340" s="24"/>
      <c r="N1340" s="24"/>
      <c r="O1340" s="24"/>
      <c r="P1340" s="24"/>
    </row>
    <row r="1341" spans="13:16" x14ac:dyDescent="0.2">
      <c r="M1341" s="24"/>
      <c r="N1341" s="24"/>
      <c r="O1341" s="24"/>
      <c r="P1341" s="24"/>
    </row>
    <row r="1342" spans="13:16" x14ac:dyDescent="0.2">
      <c r="M1342" s="24"/>
      <c r="N1342" s="24"/>
      <c r="O1342" s="24"/>
      <c r="P1342" s="24"/>
    </row>
    <row r="1343" spans="13:16" x14ac:dyDescent="0.2">
      <c r="M1343" s="24"/>
      <c r="N1343" s="24"/>
      <c r="O1343" s="24"/>
      <c r="P1343" s="24"/>
    </row>
    <row r="1344" spans="13:16" x14ac:dyDescent="0.2">
      <c r="M1344" s="24"/>
      <c r="N1344" s="24"/>
      <c r="O1344" s="24"/>
      <c r="P1344" s="24"/>
    </row>
    <row r="1345" spans="13:16" x14ac:dyDescent="0.2">
      <c r="M1345" s="24"/>
      <c r="N1345" s="24"/>
      <c r="O1345" s="24"/>
      <c r="P1345" s="24"/>
    </row>
    <row r="1346" spans="13:16" x14ac:dyDescent="0.2">
      <c r="M1346" s="24"/>
      <c r="N1346" s="24"/>
      <c r="O1346" s="24"/>
      <c r="P1346" s="24"/>
    </row>
    <row r="1347" spans="13:16" x14ac:dyDescent="0.2">
      <c r="M1347" s="24"/>
      <c r="N1347" s="24"/>
      <c r="O1347" s="24"/>
      <c r="P1347" s="24"/>
    </row>
    <row r="1348" spans="13:16" x14ac:dyDescent="0.2">
      <c r="M1348" s="24"/>
      <c r="N1348" s="24"/>
      <c r="O1348" s="24"/>
      <c r="P1348" s="24"/>
    </row>
    <row r="1349" spans="13:16" x14ac:dyDescent="0.2">
      <c r="M1349" s="24"/>
      <c r="N1349" s="24"/>
      <c r="O1349" s="24"/>
      <c r="P1349" s="24"/>
    </row>
    <row r="1350" spans="13:16" x14ac:dyDescent="0.2">
      <c r="M1350" s="24"/>
      <c r="N1350" s="24"/>
      <c r="O1350" s="24"/>
      <c r="P1350" s="24"/>
    </row>
    <row r="1351" spans="13:16" x14ac:dyDescent="0.2">
      <c r="M1351" s="24"/>
      <c r="N1351" s="24"/>
      <c r="O1351" s="24"/>
      <c r="P1351" s="24"/>
    </row>
    <row r="1352" spans="13:16" x14ac:dyDescent="0.2">
      <c r="M1352" s="24"/>
      <c r="N1352" s="24"/>
      <c r="O1352" s="24"/>
      <c r="P1352" s="24"/>
    </row>
    <row r="1353" spans="13:16" x14ac:dyDescent="0.2">
      <c r="M1353" s="24"/>
      <c r="N1353" s="24"/>
      <c r="O1353" s="24"/>
      <c r="P1353" s="24"/>
    </row>
    <row r="1354" spans="13:16" x14ac:dyDescent="0.2">
      <c r="M1354" s="24"/>
      <c r="N1354" s="24"/>
      <c r="O1354" s="24"/>
      <c r="P1354" s="24"/>
    </row>
    <row r="1355" spans="13:16" x14ac:dyDescent="0.2">
      <c r="M1355" s="24"/>
      <c r="N1355" s="24"/>
      <c r="O1355" s="24"/>
      <c r="P1355" s="24"/>
    </row>
    <row r="1356" spans="13:16" x14ac:dyDescent="0.2">
      <c r="M1356" s="24"/>
      <c r="N1356" s="24"/>
      <c r="O1356" s="24"/>
      <c r="P1356" s="24"/>
    </row>
    <row r="1357" spans="13:16" x14ac:dyDescent="0.2">
      <c r="M1357" s="24"/>
      <c r="N1357" s="24"/>
      <c r="O1357" s="24"/>
      <c r="P1357" s="24"/>
    </row>
    <row r="1358" spans="13:16" x14ac:dyDescent="0.2">
      <c r="M1358" s="24"/>
      <c r="N1358" s="24"/>
      <c r="O1358" s="24"/>
      <c r="P1358" s="24"/>
    </row>
    <row r="1359" spans="13:16" x14ac:dyDescent="0.2">
      <c r="M1359" s="24"/>
      <c r="N1359" s="24"/>
      <c r="O1359" s="24"/>
      <c r="P1359" s="24"/>
    </row>
    <row r="1360" spans="13:16" x14ac:dyDescent="0.2">
      <c r="M1360" s="24"/>
      <c r="N1360" s="24"/>
      <c r="O1360" s="24"/>
      <c r="P1360" s="24"/>
    </row>
    <row r="1361" spans="13:16" x14ac:dyDescent="0.2">
      <c r="M1361" s="24"/>
      <c r="N1361" s="24"/>
      <c r="O1361" s="24"/>
      <c r="P1361" s="24"/>
    </row>
    <row r="1362" spans="13:16" x14ac:dyDescent="0.2">
      <c r="M1362" s="24"/>
      <c r="N1362" s="24"/>
      <c r="O1362" s="24"/>
      <c r="P1362" s="24"/>
    </row>
    <row r="1363" spans="13:16" x14ac:dyDescent="0.2">
      <c r="M1363" s="24"/>
      <c r="N1363" s="24"/>
      <c r="O1363" s="24"/>
      <c r="P1363" s="24"/>
    </row>
    <row r="1364" spans="13:16" x14ac:dyDescent="0.2">
      <c r="M1364" s="24"/>
      <c r="N1364" s="24"/>
      <c r="O1364" s="24"/>
      <c r="P1364" s="24"/>
    </row>
    <row r="1365" spans="13:16" x14ac:dyDescent="0.2">
      <c r="M1365" s="24"/>
      <c r="N1365" s="24"/>
      <c r="O1365" s="24"/>
      <c r="P1365" s="24"/>
    </row>
    <row r="1366" spans="13:16" x14ac:dyDescent="0.2">
      <c r="M1366" s="24"/>
      <c r="N1366" s="24"/>
      <c r="O1366" s="24"/>
      <c r="P1366" s="24"/>
    </row>
    <row r="1367" spans="13:16" x14ac:dyDescent="0.2">
      <c r="M1367" s="24"/>
      <c r="N1367" s="24"/>
      <c r="O1367" s="24"/>
      <c r="P1367" s="24"/>
    </row>
    <row r="1368" spans="13:16" x14ac:dyDescent="0.2">
      <c r="M1368" s="24"/>
      <c r="N1368" s="24"/>
      <c r="O1368" s="24"/>
      <c r="P1368" s="24"/>
    </row>
    <row r="1369" spans="13:16" x14ac:dyDescent="0.2">
      <c r="M1369" s="24"/>
      <c r="N1369" s="24"/>
      <c r="O1369" s="24"/>
      <c r="P1369" s="24"/>
    </row>
    <row r="1370" spans="13:16" x14ac:dyDescent="0.2">
      <c r="M1370" s="24"/>
      <c r="N1370" s="24"/>
      <c r="O1370" s="24"/>
      <c r="P1370" s="24"/>
    </row>
    <row r="1371" spans="13:16" x14ac:dyDescent="0.2">
      <c r="M1371" s="24"/>
      <c r="N1371" s="24"/>
      <c r="O1371" s="24"/>
      <c r="P1371" s="24"/>
    </row>
    <row r="1372" spans="13:16" x14ac:dyDescent="0.2">
      <c r="M1372" s="24"/>
      <c r="N1372" s="24"/>
      <c r="O1372" s="24"/>
      <c r="P1372" s="24"/>
    </row>
    <row r="1373" spans="13:16" x14ac:dyDescent="0.2">
      <c r="M1373" s="24"/>
      <c r="N1373" s="24"/>
      <c r="O1373" s="24"/>
      <c r="P1373" s="24"/>
    </row>
    <row r="1374" spans="13:16" x14ac:dyDescent="0.2">
      <c r="M1374" s="24"/>
      <c r="N1374" s="24"/>
      <c r="O1374" s="24"/>
      <c r="P1374" s="24"/>
    </row>
    <row r="1375" spans="13:16" x14ac:dyDescent="0.2">
      <c r="M1375" s="24"/>
      <c r="N1375" s="24"/>
      <c r="O1375" s="24"/>
      <c r="P1375" s="24"/>
    </row>
    <row r="1376" spans="13:16" x14ac:dyDescent="0.2">
      <c r="M1376" s="24"/>
      <c r="N1376" s="24"/>
      <c r="O1376" s="24"/>
      <c r="P1376" s="24"/>
    </row>
    <row r="1377" spans="13:16" x14ac:dyDescent="0.2">
      <c r="M1377" s="24"/>
      <c r="N1377" s="24"/>
      <c r="O1377" s="24"/>
      <c r="P1377" s="24"/>
    </row>
    <row r="1378" spans="13:16" x14ac:dyDescent="0.2">
      <c r="M1378" s="24"/>
      <c r="N1378" s="24"/>
      <c r="O1378" s="24"/>
      <c r="P1378" s="24"/>
    </row>
    <row r="1379" spans="13:16" x14ac:dyDescent="0.2">
      <c r="M1379" s="24"/>
      <c r="N1379" s="24"/>
      <c r="O1379" s="24"/>
      <c r="P1379" s="24"/>
    </row>
    <row r="1380" spans="13:16" x14ac:dyDescent="0.2">
      <c r="M1380" s="24"/>
      <c r="N1380" s="24"/>
      <c r="O1380" s="24"/>
      <c r="P1380" s="24"/>
    </row>
    <row r="1381" spans="13:16" x14ac:dyDescent="0.2">
      <c r="M1381" s="24"/>
      <c r="N1381" s="24"/>
      <c r="O1381" s="24"/>
      <c r="P1381" s="24"/>
    </row>
    <row r="1382" spans="13:16" x14ac:dyDescent="0.2">
      <c r="M1382" s="24"/>
      <c r="N1382" s="24"/>
      <c r="O1382" s="24"/>
      <c r="P1382" s="24"/>
    </row>
  </sheetData>
  <mergeCells count="51">
    <mergeCell ref="D90:L92"/>
    <mergeCell ref="D93:L93"/>
    <mergeCell ref="D94:L94"/>
    <mergeCell ref="D95:L99"/>
    <mergeCell ref="B100:L101"/>
    <mergeCell ref="D80:L80"/>
    <mergeCell ref="D81:L81"/>
    <mergeCell ref="D82:L85"/>
    <mergeCell ref="D86:L86"/>
    <mergeCell ref="D87:L87"/>
    <mergeCell ref="B88:L89"/>
    <mergeCell ref="D65:L65"/>
    <mergeCell ref="D66:L66"/>
    <mergeCell ref="D72:L72"/>
    <mergeCell ref="D73:L73"/>
    <mergeCell ref="D74:L78"/>
    <mergeCell ref="D79:L79"/>
    <mergeCell ref="D46:L50"/>
    <mergeCell ref="D51:L51"/>
    <mergeCell ref="D52:L52"/>
    <mergeCell ref="D58:L58"/>
    <mergeCell ref="D59:L59"/>
    <mergeCell ref="D60:L64"/>
    <mergeCell ref="D31:L31"/>
    <mergeCell ref="D32:L36"/>
    <mergeCell ref="D37:L37"/>
    <mergeCell ref="D38:L38"/>
    <mergeCell ref="D44:L44"/>
    <mergeCell ref="D45:L45"/>
    <mergeCell ref="D16:L16"/>
    <mergeCell ref="D17:L17"/>
    <mergeCell ref="D18:L22"/>
    <mergeCell ref="D23:L23"/>
    <mergeCell ref="D24:L24"/>
    <mergeCell ref="D30:L30"/>
    <mergeCell ref="B7:D7"/>
    <mergeCell ref="B8:D8"/>
    <mergeCell ref="B9:D9"/>
    <mergeCell ref="B10:D10"/>
    <mergeCell ref="B11:L11"/>
    <mergeCell ref="B12:C12"/>
    <mergeCell ref="B2:L2"/>
    <mergeCell ref="B3:L3"/>
    <mergeCell ref="B4:L4"/>
    <mergeCell ref="B5:L5"/>
    <mergeCell ref="B6:D6"/>
    <mergeCell ref="E6:E7"/>
    <mergeCell ref="F6:F7"/>
    <mergeCell ref="G6:I6"/>
    <mergeCell ref="J6:J10"/>
    <mergeCell ref="K6:L10"/>
  </mergeCells>
  <conditionalFormatting sqref="M14">
    <cfRule type="expression" dxfId="45" priority="9" stopIfTrue="1">
      <formula>NOT(MONTH(M14)=$B$37)</formula>
    </cfRule>
    <cfRule type="expression" dxfId="44" priority="10" stopIfTrue="1">
      <formula>MATCH(M14,(((#REF!))),0)&gt;0</formula>
    </cfRule>
  </conditionalFormatting>
  <conditionalFormatting sqref="M16">
    <cfRule type="expression" dxfId="43" priority="1" stopIfTrue="1">
      <formula>NOT(MONTH(M16)=$B$37)</formula>
    </cfRule>
    <cfRule type="expression" dxfId="42" priority="2" stopIfTrue="1">
      <formula>MATCH(M16,(((#REF!))),0)&gt;0</formula>
    </cfRule>
  </conditionalFormatting>
  <conditionalFormatting sqref="M21 M23 L27:L29 M28 M30 L42:M42 M44 M49 L55 M56">
    <cfRule type="expression" dxfId="41" priority="7" stopIfTrue="1">
      <formula>NOT(MONTH(L21)=$B$37)</formula>
    </cfRule>
    <cfRule type="expression" dxfId="40" priority="8" stopIfTrue="1">
      <formula>MATCH(L21,(((#REF!))),0)&gt;0</formula>
    </cfRule>
  </conditionalFormatting>
  <conditionalFormatting sqref="M35">
    <cfRule type="expression" dxfId="39" priority="13" stopIfTrue="1">
      <formula>NOT(MONTH(M35)=$B$37)</formula>
    </cfRule>
    <cfRule type="expression" dxfId="38" priority="14" stopIfTrue="1">
      <formula>MATCH(M35,(((#REF!))),0)&gt;0</formula>
    </cfRule>
  </conditionalFormatting>
  <conditionalFormatting sqref="M37">
    <cfRule type="expression" dxfId="37" priority="5" stopIfTrue="1">
      <formula>NOT(MONTH(M37)=$B$37)</formula>
    </cfRule>
    <cfRule type="expression" dxfId="36" priority="6" stopIfTrue="1">
      <formula>MATCH(M37,(((#REF!))),0)&gt;0</formula>
    </cfRule>
  </conditionalFormatting>
  <conditionalFormatting sqref="M51">
    <cfRule type="expression" dxfId="35" priority="3" stopIfTrue="1">
      <formula>NOT(MONTH(M51)=$B$37)</formula>
    </cfRule>
    <cfRule type="expression" dxfId="34" priority="4" stopIfTrue="1">
      <formula>MATCH(M51,(((#REF!))),0)&gt;0</formula>
    </cfRule>
  </conditionalFormatting>
  <conditionalFormatting sqref="M58">
    <cfRule type="expression" dxfId="33" priority="11" stopIfTrue="1">
      <formula>NOT(MONTH(M58)=$B$37)</formula>
    </cfRule>
    <cfRule type="expression" dxfId="32" priority="12" stopIfTrue="1">
      <formula>MATCH(M58,(((#REF!))),0)&gt;0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04CA8-C5C4-C446-BBFA-D794A6401312}">
  <sheetPr>
    <tabColor rgb="FFFF0000"/>
  </sheetPr>
  <dimension ref="B1:Q929"/>
  <sheetViews>
    <sheetView zoomScale="85" zoomScaleNormal="85" workbookViewId="0"/>
  </sheetViews>
  <sheetFormatPr baseColWidth="10" defaultColWidth="8.83203125" defaultRowHeight="15" x14ac:dyDescent="0.2"/>
  <cols>
    <col min="2" max="9" width="20.5" style="24" customWidth="1"/>
    <col min="10" max="12" width="20.5" style="29" customWidth="1"/>
    <col min="13" max="14" width="5.83203125" customWidth="1"/>
    <col min="15" max="15" width="18.1640625" customWidth="1"/>
    <col min="17" max="17" width="12.5" customWidth="1"/>
  </cols>
  <sheetData>
    <row r="1" spans="2:17" ht="16" thickBo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7" ht="20.25" customHeight="1" x14ac:dyDescent="0.2">
      <c r="B2" s="336" t="s">
        <v>0</v>
      </c>
      <c r="C2" s="337"/>
      <c r="D2" s="337"/>
      <c r="E2" s="337"/>
      <c r="F2" s="337"/>
      <c r="G2" s="337"/>
      <c r="H2" s="337"/>
      <c r="I2" s="337"/>
      <c r="J2" s="337"/>
      <c r="K2" s="337"/>
      <c r="L2" s="338"/>
    </row>
    <row r="3" spans="2:17" ht="20.25" customHeight="1" x14ac:dyDescent="0.2">
      <c r="B3" s="339" t="s">
        <v>1</v>
      </c>
      <c r="C3" s="340"/>
      <c r="D3" s="340"/>
      <c r="E3" s="340"/>
      <c r="F3" s="340"/>
      <c r="G3" s="340"/>
      <c r="H3" s="340"/>
      <c r="I3" s="340"/>
      <c r="J3" s="340"/>
      <c r="K3" s="340"/>
      <c r="L3" s="341"/>
    </row>
    <row r="4" spans="2:17" ht="20.25" customHeight="1" thickBot="1" x14ac:dyDescent="0.25">
      <c r="B4" s="119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1"/>
    </row>
    <row r="5" spans="2:17" ht="40" customHeight="1" thickBot="1" x14ac:dyDescent="0.25">
      <c r="B5" s="215" t="s">
        <v>114</v>
      </c>
      <c r="C5" s="216"/>
      <c r="D5" s="216"/>
      <c r="E5" s="216"/>
      <c r="F5" s="216"/>
      <c r="G5" s="216"/>
      <c r="H5" s="216"/>
      <c r="I5" s="216"/>
      <c r="J5" s="216"/>
      <c r="K5" s="216"/>
      <c r="L5" s="217"/>
    </row>
    <row r="6" spans="2:17" ht="30" customHeight="1" x14ac:dyDescent="0.2">
      <c r="B6" s="342" t="s">
        <v>81</v>
      </c>
      <c r="C6" s="343"/>
      <c r="D6" s="344" t="s">
        <v>115</v>
      </c>
      <c r="E6" s="345" t="s">
        <v>116</v>
      </c>
      <c r="F6" s="346"/>
      <c r="G6" s="347"/>
      <c r="H6" s="348" t="s">
        <v>117</v>
      </c>
      <c r="I6" s="349"/>
      <c r="J6" s="350" t="s">
        <v>118</v>
      </c>
      <c r="K6" s="351"/>
      <c r="L6" s="352" t="s">
        <v>119</v>
      </c>
    </row>
    <row r="7" spans="2:17" ht="27.75" customHeight="1" x14ac:dyDescent="0.2">
      <c r="B7" s="127" t="s">
        <v>2</v>
      </c>
      <c r="C7" s="128"/>
      <c r="D7" s="353"/>
      <c r="E7" s="354" t="s">
        <v>120</v>
      </c>
      <c r="F7" s="17" t="s">
        <v>121</v>
      </c>
      <c r="G7" s="355" t="s">
        <v>122</v>
      </c>
      <c r="H7" s="15" t="s">
        <v>123</v>
      </c>
      <c r="I7" s="244" t="s">
        <v>124</v>
      </c>
      <c r="J7" s="356" t="s">
        <v>125</v>
      </c>
      <c r="K7" s="357" t="s">
        <v>126</v>
      </c>
      <c r="L7" s="358"/>
    </row>
    <row r="8" spans="2:17" ht="40" customHeight="1" x14ac:dyDescent="0.2">
      <c r="B8" s="127" t="s">
        <v>4</v>
      </c>
      <c r="C8" s="128"/>
      <c r="D8" s="16" t="s">
        <v>127</v>
      </c>
      <c r="E8" s="16" t="s">
        <v>128</v>
      </c>
      <c r="F8" s="16" t="s">
        <v>129</v>
      </c>
      <c r="G8" s="16" t="s">
        <v>130</v>
      </c>
      <c r="H8" s="33" t="s">
        <v>131</v>
      </c>
      <c r="I8" s="16" t="s">
        <v>132</v>
      </c>
      <c r="J8" s="16" t="s">
        <v>133</v>
      </c>
      <c r="K8" s="16" t="s">
        <v>134</v>
      </c>
      <c r="L8" s="358"/>
    </row>
    <row r="9" spans="2:17" ht="30" customHeight="1" x14ac:dyDescent="0.2">
      <c r="B9" s="127" t="s">
        <v>24</v>
      </c>
      <c r="C9" s="128"/>
      <c r="D9" s="16" t="s">
        <v>135</v>
      </c>
      <c r="E9" s="16" t="s">
        <v>136</v>
      </c>
      <c r="F9" s="16" t="s">
        <v>38</v>
      </c>
      <c r="G9" s="16" t="s">
        <v>137</v>
      </c>
      <c r="H9" s="16" t="s">
        <v>136</v>
      </c>
      <c r="I9" s="16" t="s">
        <v>38</v>
      </c>
      <c r="J9" s="16" t="s">
        <v>135</v>
      </c>
      <c r="K9" s="16" t="s">
        <v>38</v>
      </c>
      <c r="L9" s="358"/>
      <c r="M9" s="249"/>
    </row>
    <row r="10" spans="2:17" ht="30" customHeight="1" thickBot="1" x14ac:dyDescent="0.25">
      <c r="B10" s="359" t="s">
        <v>25</v>
      </c>
      <c r="C10" s="360"/>
      <c r="D10" s="5" t="s">
        <v>138</v>
      </c>
      <c r="E10" s="5" t="s">
        <v>30</v>
      </c>
      <c r="F10" s="5" t="s">
        <v>37</v>
      </c>
      <c r="G10" s="5" t="s">
        <v>37</v>
      </c>
      <c r="H10" s="5" t="s">
        <v>30</v>
      </c>
      <c r="I10" s="5" t="s">
        <v>37</v>
      </c>
      <c r="J10" s="5" t="s">
        <v>138</v>
      </c>
      <c r="K10" s="5" t="s">
        <v>37</v>
      </c>
      <c r="L10" s="361"/>
      <c r="M10" s="249"/>
    </row>
    <row r="11" spans="2:17" ht="40" customHeight="1" thickBot="1" x14ac:dyDescent="0.25">
      <c r="B11" s="253" t="s">
        <v>139</v>
      </c>
      <c r="C11" s="254"/>
      <c r="D11" s="254"/>
      <c r="E11" s="254"/>
      <c r="F11" s="254"/>
      <c r="G11" s="254"/>
      <c r="H11" s="254"/>
      <c r="I11" s="254"/>
      <c r="J11" s="254"/>
      <c r="K11" s="254"/>
      <c r="L11" s="255"/>
      <c r="O11" s="53"/>
      <c r="P11" s="54" t="s">
        <v>47</v>
      </c>
      <c r="Q11" s="54" t="s">
        <v>46</v>
      </c>
    </row>
    <row r="12" spans="2:17" s="2" customFormat="1" ht="20.25" customHeight="1" thickBot="1" x14ac:dyDescent="0.2">
      <c r="B12" s="111" t="s">
        <v>5</v>
      </c>
      <c r="C12" s="112"/>
      <c r="D12" s="98" t="s">
        <v>56</v>
      </c>
      <c r="E12" s="99" t="s">
        <v>57</v>
      </c>
      <c r="F12" s="99" t="s">
        <v>58</v>
      </c>
      <c r="G12" s="99" t="s">
        <v>59</v>
      </c>
      <c r="H12" s="99" t="s">
        <v>60</v>
      </c>
      <c r="I12" s="99" t="s">
        <v>61</v>
      </c>
      <c r="J12" s="99" t="s">
        <v>62</v>
      </c>
      <c r="K12" s="100" t="s">
        <v>63</v>
      </c>
      <c r="L12" s="101" t="s">
        <v>64</v>
      </c>
      <c r="O12" s="362" t="s">
        <v>140</v>
      </c>
      <c r="P12" s="65">
        <v>22</v>
      </c>
      <c r="Q12" s="65">
        <f>COUNTIF($B$13:$L$101,"Farmacol. Clin.")</f>
        <v>22</v>
      </c>
    </row>
    <row r="13" spans="2:17" s="2" customFormat="1" ht="19.5" customHeight="1" x14ac:dyDescent="0.15">
      <c r="B13" s="49" t="s">
        <v>12</v>
      </c>
      <c r="C13" s="73">
        <v>45931</v>
      </c>
      <c r="D13" s="363" t="s">
        <v>141</v>
      </c>
      <c r="E13" s="364" t="s">
        <v>141</v>
      </c>
      <c r="F13" s="364" t="s">
        <v>141</v>
      </c>
      <c r="G13" s="365" t="s">
        <v>140</v>
      </c>
      <c r="H13" s="365" t="s">
        <v>140</v>
      </c>
      <c r="I13" s="365" t="s">
        <v>140</v>
      </c>
      <c r="J13" s="16"/>
      <c r="K13" s="16"/>
      <c r="L13" s="16"/>
      <c r="O13" s="366" t="s">
        <v>141</v>
      </c>
      <c r="P13" s="65">
        <v>37</v>
      </c>
      <c r="Q13" s="65">
        <f>COUNTIF($B$13:$L$101,"Mal. Sist. Endocrino")</f>
        <v>37</v>
      </c>
    </row>
    <row r="14" spans="2:17" s="2" customFormat="1" ht="19.5" customHeight="1" x14ac:dyDescent="0.15">
      <c r="B14" s="48" t="s">
        <v>13</v>
      </c>
      <c r="C14" s="74">
        <v>45932</v>
      </c>
      <c r="D14" s="367" t="s">
        <v>142</v>
      </c>
      <c r="E14" s="244" t="s">
        <v>142</v>
      </c>
      <c r="F14" s="244" t="s">
        <v>142</v>
      </c>
      <c r="G14" s="356" t="s">
        <v>143</v>
      </c>
      <c r="H14" s="356" t="s">
        <v>143</v>
      </c>
      <c r="I14" s="356" t="s">
        <v>143</v>
      </c>
      <c r="J14" s="16"/>
      <c r="K14" s="16"/>
      <c r="L14" s="16"/>
      <c r="O14" s="59" t="s">
        <v>144</v>
      </c>
      <c r="P14" s="65">
        <v>14</v>
      </c>
      <c r="Q14" s="65">
        <f>COUNTIF($B$13:$L$101,"Endocrinochirurgia")</f>
        <v>14</v>
      </c>
    </row>
    <row r="15" spans="2:17" s="2" customFormat="1" ht="20.25" customHeight="1" x14ac:dyDescent="0.15">
      <c r="B15" s="48" t="s">
        <v>14</v>
      </c>
      <c r="C15" s="74">
        <v>45933</v>
      </c>
      <c r="D15" s="368" t="s">
        <v>141</v>
      </c>
      <c r="E15" s="354" t="s">
        <v>141</v>
      </c>
      <c r="F15" s="354" t="s">
        <v>141</v>
      </c>
      <c r="G15" s="369" t="s">
        <v>140</v>
      </c>
      <c r="H15" s="369" t="s">
        <v>140</v>
      </c>
      <c r="I15" s="369" t="s">
        <v>140</v>
      </c>
      <c r="J15" s="16"/>
      <c r="K15" s="16"/>
      <c r="L15" s="16"/>
      <c r="O15" s="370" t="s">
        <v>145</v>
      </c>
      <c r="P15" s="65">
        <v>7</v>
      </c>
      <c r="Q15" s="65">
        <f>COUNTIF($B$13:$L$101,"Scienze della Nutrizione")</f>
        <v>7</v>
      </c>
    </row>
    <row r="16" spans="2:17" s="2" customFormat="1" ht="20.25" customHeight="1" x14ac:dyDescent="0.15">
      <c r="B16" s="20" t="s">
        <v>15</v>
      </c>
      <c r="C16" s="34">
        <v>45934</v>
      </c>
      <c r="D16" s="155"/>
      <c r="E16" s="156"/>
      <c r="F16" s="156"/>
      <c r="G16" s="156"/>
      <c r="H16" s="156"/>
      <c r="I16" s="156"/>
      <c r="J16" s="156"/>
      <c r="K16" s="156"/>
      <c r="L16" s="157"/>
      <c r="O16" s="60" t="s">
        <v>146</v>
      </c>
      <c r="P16" s="65">
        <v>37</v>
      </c>
      <c r="Q16" s="65">
        <f>COUNTIF($B$13:$L$101,"Mal. Infettive")</f>
        <v>37</v>
      </c>
    </row>
    <row r="17" spans="2:17" s="2" customFormat="1" ht="20.25" customHeight="1" x14ac:dyDescent="0.15">
      <c r="B17" s="20" t="s">
        <v>17</v>
      </c>
      <c r="C17" s="21">
        <v>45935</v>
      </c>
      <c r="D17" s="155"/>
      <c r="E17" s="156"/>
      <c r="F17" s="156"/>
      <c r="G17" s="156"/>
      <c r="H17" s="156"/>
      <c r="I17" s="156"/>
      <c r="J17" s="156"/>
      <c r="K17" s="156"/>
      <c r="L17" s="157"/>
      <c r="O17" s="266" t="s">
        <v>142</v>
      </c>
      <c r="P17" s="65">
        <v>14</v>
      </c>
      <c r="Q17" s="65">
        <f>COUNTIF($B$13:$L$101,"Mal. Cutanee e veneree")</f>
        <v>14</v>
      </c>
    </row>
    <row r="18" spans="2:17" s="2" customFormat="1" ht="20.25" customHeight="1" x14ac:dyDescent="0.15">
      <c r="B18" s="48" t="s">
        <v>6</v>
      </c>
      <c r="C18" s="74">
        <v>45936</v>
      </c>
      <c r="D18" s="177" t="s">
        <v>18</v>
      </c>
      <c r="E18" s="178"/>
      <c r="F18" s="178"/>
      <c r="G18" s="178"/>
      <c r="H18" s="178"/>
      <c r="I18" s="178"/>
      <c r="J18" s="178"/>
      <c r="K18" s="178"/>
      <c r="L18" s="179"/>
      <c r="O18" s="371" t="s">
        <v>143</v>
      </c>
      <c r="P18" s="65">
        <v>22</v>
      </c>
      <c r="Q18" s="65">
        <f>COUNTIF($B$13:$L$101,"Mal. App. Digerente")</f>
        <v>22</v>
      </c>
    </row>
    <row r="19" spans="2:17" s="2" customFormat="1" ht="20.25" customHeight="1" x14ac:dyDescent="0.15">
      <c r="B19" s="48" t="s">
        <v>10</v>
      </c>
      <c r="C19" s="75">
        <v>45937</v>
      </c>
      <c r="D19" s="177"/>
      <c r="E19" s="178"/>
      <c r="F19" s="178"/>
      <c r="G19" s="178"/>
      <c r="H19" s="178"/>
      <c r="I19" s="178"/>
      <c r="J19" s="178"/>
      <c r="K19" s="178"/>
      <c r="L19" s="179"/>
      <c r="O19" s="257" t="s">
        <v>147</v>
      </c>
      <c r="P19" s="65">
        <v>14</v>
      </c>
      <c r="Q19" s="65">
        <f>COUNTIF($B$13:$L$101,"Chir. App. Digerente")</f>
        <v>14</v>
      </c>
    </row>
    <row r="20" spans="2:17" s="2" customFormat="1" ht="20.25" customHeight="1" x14ac:dyDescent="0.15">
      <c r="B20" s="48" t="s">
        <v>12</v>
      </c>
      <c r="C20" s="74">
        <v>45938</v>
      </c>
      <c r="D20" s="177"/>
      <c r="E20" s="178"/>
      <c r="F20" s="178"/>
      <c r="G20" s="178"/>
      <c r="H20" s="178"/>
      <c r="I20" s="178"/>
      <c r="J20" s="178"/>
      <c r="K20" s="178"/>
      <c r="L20" s="179"/>
    </row>
    <row r="21" spans="2:17" s="2" customFormat="1" ht="20.25" customHeight="1" x14ac:dyDescent="0.15">
      <c r="B21" s="48" t="s">
        <v>13</v>
      </c>
      <c r="C21" s="74">
        <v>45939</v>
      </c>
      <c r="D21" s="177"/>
      <c r="E21" s="178"/>
      <c r="F21" s="178"/>
      <c r="G21" s="178"/>
      <c r="H21" s="178"/>
      <c r="I21" s="178"/>
      <c r="J21" s="178"/>
      <c r="K21" s="178"/>
      <c r="L21" s="179"/>
    </row>
    <row r="22" spans="2:17" s="2" customFormat="1" ht="20.25" customHeight="1" x14ac:dyDescent="0.15">
      <c r="B22" s="48" t="s">
        <v>14</v>
      </c>
      <c r="C22" s="75">
        <v>45940</v>
      </c>
      <c r="D22" s="177"/>
      <c r="E22" s="178"/>
      <c r="F22" s="178"/>
      <c r="G22" s="178"/>
      <c r="H22" s="178"/>
      <c r="I22" s="178"/>
      <c r="J22" s="178"/>
      <c r="K22" s="178"/>
      <c r="L22" s="179"/>
    </row>
    <row r="23" spans="2:17" s="2" customFormat="1" ht="20.25" customHeight="1" x14ac:dyDescent="0.15">
      <c r="B23" s="20" t="s">
        <v>15</v>
      </c>
      <c r="C23" s="21">
        <v>45941</v>
      </c>
      <c r="D23" s="155"/>
      <c r="E23" s="156"/>
      <c r="F23" s="156"/>
      <c r="G23" s="156"/>
      <c r="H23" s="156"/>
      <c r="I23" s="156"/>
      <c r="J23" s="156"/>
      <c r="K23" s="156"/>
      <c r="L23" s="157"/>
    </row>
    <row r="24" spans="2:17" s="2" customFormat="1" ht="20.25" customHeight="1" x14ac:dyDescent="0.15">
      <c r="B24" s="20" t="s">
        <v>17</v>
      </c>
      <c r="C24" s="21">
        <v>45942</v>
      </c>
      <c r="D24" s="155"/>
      <c r="E24" s="156"/>
      <c r="F24" s="156"/>
      <c r="G24" s="156"/>
      <c r="H24" s="156"/>
      <c r="I24" s="156"/>
      <c r="J24" s="156"/>
      <c r="K24" s="156"/>
      <c r="L24" s="157"/>
    </row>
    <row r="25" spans="2:17" s="2" customFormat="1" ht="20.25" customHeight="1" x14ac:dyDescent="0.15">
      <c r="B25" s="48" t="s">
        <v>6</v>
      </c>
      <c r="C25" s="75">
        <v>45943</v>
      </c>
      <c r="D25" s="368" t="s">
        <v>141</v>
      </c>
      <c r="E25" s="354" t="s">
        <v>141</v>
      </c>
      <c r="F25" s="354" t="s">
        <v>141</v>
      </c>
      <c r="G25" s="369" t="s">
        <v>140</v>
      </c>
      <c r="H25" s="369" t="s">
        <v>140</v>
      </c>
      <c r="I25" s="369" t="s">
        <v>140</v>
      </c>
      <c r="J25" s="16"/>
      <c r="K25" s="16"/>
      <c r="L25" s="44"/>
    </row>
    <row r="26" spans="2:17" s="2" customFormat="1" ht="20.25" customHeight="1" x14ac:dyDescent="0.15">
      <c r="B26" s="48" t="s">
        <v>10</v>
      </c>
      <c r="C26" s="74">
        <v>45944</v>
      </c>
      <c r="D26" s="367" t="s">
        <v>142</v>
      </c>
      <c r="E26" s="244" t="s">
        <v>142</v>
      </c>
      <c r="F26" s="244" t="s">
        <v>142</v>
      </c>
      <c r="G26" s="356" t="s">
        <v>143</v>
      </c>
      <c r="H26" s="356" t="s">
        <v>143</v>
      </c>
      <c r="I26" s="356" t="s">
        <v>143</v>
      </c>
      <c r="J26" s="16"/>
      <c r="K26" s="16"/>
      <c r="L26" s="18"/>
    </row>
    <row r="27" spans="2:17" s="2" customFormat="1" ht="20.25" customHeight="1" x14ac:dyDescent="0.15">
      <c r="B27" s="48" t="s">
        <v>12</v>
      </c>
      <c r="C27" s="74">
        <v>45945</v>
      </c>
      <c r="D27" s="368" t="s">
        <v>141</v>
      </c>
      <c r="E27" s="354" t="s">
        <v>141</v>
      </c>
      <c r="F27" s="354" t="s">
        <v>141</v>
      </c>
      <c r="G27" s="369" t="s">
        <v>140</v>
      </c>
      <c r="H27" s="369" t="s">
        <v>140</v>
      </c>
      <c r="I27" s="369" t="s">
        <v>140</v>
      </c>
      <c r="J27" s="16"/>
      <c r="K27" s="16"/>
      <c r="L27" s="18"/>
    </row>
    <row r="28" spans="2:17" s="2" customFormat="1" ht="20.25" customHeight="1" x14ac:dyDescent="0.15">
      <c r="B28" s="48" t="s">
        <v>13</v>
      </c>
      <c r="C28" s="75">
        <v>45946</v>
      </c>
      <c r="D28" s="367" t="s">
        <v>142</v>
      </c>
      <c r="E28" s="244" t="s">
        <v>142</v>
      </c>
      <c r="F28" s="244" t="s">
        <v>142</v>
      </c>
      <c r="G28" s="356" t="s">
        <v>143</v>
      </c>
      <c r="H28" s="356" t="s">
        <v>143</v>
      </c>
      <c r="I28" s="356" t="s">
        <v>143</v>
      </c>
      <c r="J28" s="16"/>
      <c r="K28" s="16"/>
      <c r="L28" s="18"/>
    </row>
    <row r="29" spans="2:17" s="2" customFormat="1" ht="20.25" customHeight="1" x14ac:dyDescent="0.15">
      <c r="B29" s="48" t="s">
        <v>14</v>
      </c>
      <c r="C29" s="74">
        <v>45947</v>
      </c>
      <c r="D29" s="368" t="s">
        <v>141</v>
      </c>
      <c r="E29" s="354" t="s">
        <v>141</v>
      </c>
      <c r="F29" s="354" t="s">
        <v>141</v>
      </c>
      <c r="G29" s="369" t="s">
        <v>140</v>
      </c>
      <c r="H29" s="369" t="s">
        <v>140</v>
      </c>
      <c r="I29" s="369" t="s">
        <v>140</v>
      </c>
      <c r="J29" s="16"/>
      <c r="K29" s="16"/>
      <c r="L29" s="18"/>
    </row>
    <row r="30" spans="2:17" s="2" customFormat="1" ht="20.25" customHeight="1" x14ac:dyDescent="0.15">
      <c r="B30" s="20" t="s">
        <v>15</v>
      </c>
      <c r="C30" s="21">
        <v>45948</v>
      </c>
      <c r="D30" s="155"/>
      <c r="E30" s="156"/>
      <c r="F30" s="156"/>
      <c r="G30" s="156"/>
      <c r="H30" s="156"/>
      <c r="I30" s="156"/>
      <c r="J30" s="156"/>
      <c r="K30" s="156"/>
      <c r="L30" s="157"/>
    </row>
    <row r="31" spans="2:17" s="2" customFormat="1" ht="20.25" customHeight="1" x14ac:dyDescent="0.15">
      <c r="B31" s="20" t="s">
        <v>17</v>
      </c>
      <c r="C31" s="34">
        <v>45949</v>
      </c>
      <c r="D31" s="155"/>
      <c r="E31" s="156"/>
      <c r="F31" s="156"/>
      <c r="G31" s="156"/>
      <c r="H31" s="156"/>
      <c r="I31" s="156"/>
      <c r="J31" s="156"/>
      <c r="K31" s="156"/>
      <c r="L31" s="157"/>
    </row>
    <row r="32" spans="2:17" s="2" customFormat="1" ht="20.25" customHeight="1" x14ac:dyDescent="0.15">
      <c r="B32" s="48" t="s">
        <v>6</v>
      </c>
      <c r="C32" s="74">
        <v>45950</v>
      </c>
      <c r="D32" s="177" t="s">
        <v>18</v>
      </c>
      <c r="E32" s="178"/>
      <c r="F32" s="178"/>
      <c r="G32" s="178"/>
      <c r="H32" s="178"/>
      <c r="I32" s="178"/>
      <c r="J32" s="178"/>
      <c r="K32" s="178"/>
      <c r="L32" s="179"/>
    </row>
    <row r="33" spans="2:12" s="2" customFormat="1" ht="20.25" customHeight="1" x14ac:dyDescent="0.15">
      <c r="B33" s="48" t="s">
        <v>10</v>
      </c>
      <c r="C33" s="74">
        <v>45951</v>
      </c>
      <c r="D33" s="177"/>
      <c r="E33" s="178"/>
      <c r="F33" s="178"/>
      <c r="G33" s="178"/>
      <c r="H33" s="178"/>
      <c r="I33" s="178"/>
      <c r="J33" s="178"/>
      <c r="K33" s="178"/>
      <c r="L33" s="179"/>
    </row>
    <row r="34" spans="2:12" s="2" customFormat="1" ht="20.25" customHeight="1" x14ac:dyDescent="0.15">
      <c r="B34" s="48" t="s">
        <v>12</v>
      </c>
      <c r="C34" s="75">
        <v>45952</v>
      </c>
      <c r="D34" s="177"/>
      <c r="E34" s="178"/>
      <c r="F34" s="178"/>
      <c r="G34" s="178"/>
      <c r="H34" s="178"/>
      <c r="I34" s="178"/>
      <c r="J34" s="178"/>
      <c r="K34" s="178"/>
      <c r="L34" s="179"/>
    </row>
    <row r="35" spans="2:12" s="2" customFormat="1" ht="20.25" customHeight="1" x14ac:dyDescent="0.15">
      <c r="B35" s="48" t="s">
        <v>13</v>
      </c>
      <c r="C35" s="74">
        <v>45953</v>
      </c>
      <c r="D35" s="177"/>
      <c r="E35" s="178"/>
      <c r="F35" s="178"/>
      <c r="G35" s="178"/>
      <c r="H35" s="178"/>
      <c r="I35" s="178"/>
      <c r="J35" s="178"/>
      <c r="K35" s="178"/>
      <c r="L35" s="179"/>
    </row>
    <row r="36" spans="2:12" s="2" customFormat="1" ht="20.25" customHeight="1" x14ac:dyDescent="0.15">
      <c r="B36" s="48" t="s">
        <v>14</v>
      </c>
      <c r="C36" s="74">
        <v>45954</v>
      </c>
      <c r="D36" s="177"/>
      <c r="E36" s="178"/>
      <c r="F36" s="178"/>
      <c r="G36" s="178"/>
      <c r="H36" s="178"/>
      <c r="I36" s="178"/>
      <c r="J36" s="178"/>
      <c r="K36" s="178"/>
      <c r="L36" s="179"/>
    </row>
    <row r="37" spans="2:12" s="2" customFormat="1" ht="20.25" customHeight="1" x14ac:dyDescent="0.15">
      <c r="B37" s="20" t="s">
        <v>15</v>
      </c>
      <c r="C37" s="34">
        <v>45955</v>
      </c>
      <c r="D37" s="155"/>
      <c r="E37" s="156"/>
      <c r="F37" s="156"/>
      <c r="G37" s="156"/>
      <c r="H37" s="156"/>
      <c r="I37" s="156"/>
      <c r="J37" s="156"/>
      <c r="K37" s="156"/>
      <c r="L37" s="157"/>
    </row>
    <row r="38" spans="2:12" s="2" customFormat="1" ht="20.25" customHeight="1" x14ac:dyDescent="0.15">
      <c r="B38" s="20" t="s">
        <v>17</v>
      </c>
      <c r="C38" s="21">
        <v>45956</v>
      </c>
      <c r="D38" s="155"/>
      <c r="E38" s="156"/>
      <c r="F38" s="156"/>
      <c r="G38" s="156"/>
      <c r="H38" s="156"/>
      <c r="I38" s="156"/>
      <c r="J38" s="156"/>
      <c r="K38" s="156"/>
      <c r="L38" s="157"/>
    </row>
    <row r="39" spans="2:12" s="2" customFormat="1" ht="20.25" customHeight="1" x14ac:dyDescent="0.15">
      <c r="B39" s="48" t="s">
        <v>6</v>
      </c>
      <c r="C39" s="74">
        <v>45957</v>
      </c>
      <c r="D39" s="368" t="s">
        <v>141</v>
      </c>
      <c r="E39" s="354" t="s">
        <v>141</v>
      </c>
      <c r="F39" s="354" t="s">
        <v>141</v>
      </c>
      <c r="G39" s="369" t="s">
        <v>140</v>
      </c>
      <c r="H39" s="369" t="s">
        <v>140</v>
      </c>
      <c r="I39" s="369" t="s">
        <v>140</v>
      </c>
      <c r="J39" s="23"/>
      <c r="K39" s="372"/>
      <c r="L39" s="373"/>
    </row>
    <row r="40" spans="2:12" s="2" customFormat="1" ht="20.25" customHeight="1" x14ac:dyDescent="0.15">
      <c r="B40" s="48" t="s">
        <v>10</v>
      </c>
      <c r="C40" s="75">
        <v>45958</v>
      </c>
      <c r="D40" s="367" t="s">
        <v>142</v>
      </c>
      <c r="E40" s="244" t="s">
        <v>142</v>
      </c>
      <c r="F40" s="244" t="s">
        <v>142</v>
      </c>
      <c r="G40" s="356" t="s">
        <v>143</v>
      </c>
      <c r="H40" s="356" t="s">
        <v>143</v>
      </c>
      <c r="I40" s="356" t="s">
        <v>143</v>
      </c>
      <c r="J40" s="374"/>
      <c r="K40" s="372"/>
      <c r="L40" s="373"/>
    </row>
    <row r="41" spans="2:12" s="2" customFormat="1" ht="20.25" customHeight="1" x14ac:dyDescent="0.15">
      <c r="B41" s="48" t="s">
        <v>12</v>
      </c>
      <c r="C41" s="74">
        <v>45959</v>
      </c>
      <c r="D41" s="368" t="s">
        <v>141</v>
      </c>
      <c r="E41" s="354" t="s">
        <v>141</v>
      </c>
      <c r="F41" s="354" t="s">
        <v>141</v>
      </c>
      <c r="G41" s="369" t="s">
        <v>140</v>
      </c>
      <c r="H41" s="369" t="s">
        <v>140</v>
      </c>
      <c r="I41" s="16"/>
      <c r="J41" s="375"/>
      <c r="K41" s="372"/>
      <c r="L41" s="373"/>
    </row>
    <row r="42" spans="2:12" s="2" customFormat="1" ht="20.25" customHeight="1" x14ac:dyDescent="0.15">
      <c r="B42" s="48" t="s">
        <v>13</v>
      </c>
      <c r="C42" s="74">
        <v>45960</v>
      </c>
      <c r="D42" s="367" t="s">
        <v>142</v>
      </c>
      <c r="E42" s="244" t="s">
        <v>142</v>
      </c>
      <c r="F42" s="356" t="s">
        <v>143</v>
      </c>
      <c r="G42" s="356" t="s">
        <v>143</v>
      </c>
      <c r="H42" s="356" t="s">
        <v>143</v>
      </c>
      <c r="I42" s="356" t="s">
        <v>143</v>
      </c>
      <c r="J42" s="23"/>
      <c r="K42" s="23"/>
      <c r="L42" s="18"/>
    </row>
    <row r="43" spans="2:12" s="2" customFormat="1" ht="20.25" customHeight="1" x14ac:dyDescent="0.15">
      <c r="B43" s="48" t="s">
        <v>14</v>
      </c>
      <c r="C43" s="75">
        <v>45961</v>
      </c>
      <c r="D43" s="368" t="s">
        <v>141</v>
      </c>
      <c r="E43" s="354" t="s">
        <v>141</v>
      </c>
      <c r="F43" s="354" t="s">
        <v>141</v>
      </c>
      <c r="G43" s="369" t="s">
        <v>140</v>
      </c>
      <c r="H43" s="369" t="s">
        <v>140</v>
      </c>
      <c r="I43" s="16"/>
      <c r="J43" s="16"/>
      <c r="K43" s="16"/>
      <c r="L43" s="18"/>
    </row>
    <row r="44" spans="2:12" s="2" customFormat="1" ht="20.25" customHeight="1" x14ac:dyDescent="0.15">
      <c r="B44" s="20" t="s">
        <v>15</v>
      </c>
      <c r="C44" s="21">
        <v>45962</v>
      </c>
      <c r="D44" s="155"/>
      <c r="E44" s="156"/>
      <c r="F44" s="156"/>
      <c r="G44" s="156"/>
      <c r="H44" s="156"/>
      <c r="I44" s="156"/>
      <c r="J44" s="156"/>
      <c r="K44" s="156"/>
      <c r="L44" s="157"/>
    </row>
    <row r="45" spans="2:12" s="2" customFormat="1" ht="20.25" customHeight="1" x14ac:dyDescent="0.15">
      <c r="B45" s="20" t="s">
        <v>17</v>
      </c>
      <c r="C45" s="21">
        <v>45963</v>
      </c>
      <c r="D45" s="155"/>
      <c r="E45" s="156"/>
      <c r="F45" s="156"/>
      <c r="G45" s="156"/>
      <c r="H45" s="156"/>
      <c r="I45" s="156"/>
      <c r="J45" s="156"/>
      <c r="K45" s="156"/>
      <c r="L45" s="157"/>
    </row>
    <row r="46" spans="2:12" s="2" customFormat="1" ht="20.25" customHeight="1" x14ac:dyDescent="0.15">
      <c r="B46" s="48" t="s">
        <v>6</v>
      </c>
      <c r="C46" s="75">
        <v>45964</v>
      </c>
      <c r="D46" s="177" t="s">
        <v>18</v>
      </c>
      <c r="E46" s="178"/>
      <c r="F46" s="178"/>
      <c r="G46" s="178"/>
      <c r="H46" s="178"/>
      <c r="I46" s="178"/>
      <c r="J46" s="178"/>
      <c r="K46" s="178"/>
      <c r="L46" s="179"/>
    </row>
    <row r="47" spans="2:12" s="2" customFormat="1" ht="20.25" customHeight="1" x14ac:dyDescent="0.15">
      <c r="B47" s="48" t="s">
        <v>10</v>
      </c>
      <c r="C47" s="74">
        <v>45965</v>
      </c>
      <c r="D47" s="177"/>
      <c r="E47" s="178"/>
      <c r="F47" s="178"/>
      <c r="G47" s="178"/>
      <c r="H47" s="178"/>
      <c r="I47" s="178"/>
      <c r="J47" s="178"/>
      <c r="K47" s="178"/>
      <c r="L47" s="179"/>
    </row>
    <row r="48" spans="2:12" s="2" customFormat="1" ht="20.25" customHeight="1" x14ac:dyDescent="0.15">
      <c r="B48" s="48" t="s">
        <v>12</v>
      </c>
      <c r="C48" s="74">
        <v>45966</v>
      </c>
      <c r="D48" s="177"/>
      <c r="E48" s="178"/>
      <c r="F48" s="178"/>
      <c r="G48" s="178"/>
      <c r="H48" s="178"/>
      <c r="I48" s="178"/>
      <c r="J48" s="178"/>
      <c r="K48" s="178"/>
      <c r="L48" s="179"/>
    </row>
    <row r="49" spans="2:16" s="2" customFormat="1" ht="20.25" customHeight="1" x14ac:dyDescent="0.15">
      <c r="B49" s="48" t="s">
        <v>13</v>
      </c>
      <c r="C49" s="75">
        <v>45967</v>
      </c>
      <c r="D49" s="177"/>
      <c r="E49" s="178"/>
      <c r="F49" s="178"/>
      <c r="G49" s="178"/>
      <c r="H49" s="178"/>
      <c r="I49" s="178"/>
      <c r="J49" s="178"/>
      <c r="K49" s="178"/>
      <c r="L49" s="179"/>
    </row>
    <row r="50" spans="2:16" s="2" customFormat="1" ht="20.25" customHeight="1" x14ac:dyDescent="0.15">
      <c r="B50" s="48" t="s">
        <v>14</v>
      </c>
      <c r="C50" s="74">
        <v>45968</v>
      </c>
      <c r="D50" s="177"/>
      <c r="E50" s="178"/>
      <c r="F50" s="178"/>
      <c r="G50" s="178"/>
      <c r="H50" s="178"/>
      <c r="I50" s="178"/>
      <c r="J50" s="178"/>
      <c r="K50" s="178"/>
      <c r="L50" s="179"/>
    </row>
    <row r="51" spans="2:16" s="2" customFormat="1" ht="20.25" customHeight="1" x14ac:dyDescent="0.15">
      <c r="B51" s="20" t="s">
        <v>15</v>
      </c>
      <c r="C51" s="21">
        <v>45969</v>
      </c>
      <c r="D51" s="155"/>
      <c r="E51" s="156"/>
      <c r="F51" s="156"/>
      <c r="G51" s="156"/>
      <c r="H51" s="156"/>
      <c r="I51" s="156"/>
      <c r="J51" s="156"/>
      <c r="K51" s="156"/>
      <c r="L51" s="157"/>
    </row>
    <row r="52" spans="2:16" s="2" customFormat="1" ht="20.25" customHeight="1" x14ac:dyDescent="0.15">
      <c r="B52" s="20" t="s">
        <v>17</v>
      </c>
      <c r="C52" s="34">
        <v>45970</v>
      </c>
      <c r="D52" s="155"/>
      <c r="E52" s="156"/>
      <c r="F52" s="156"/>
      <c r="G52" s="156"/>
      <c r="H52" s="156"/>
      <c r="I52" s="156"/>
      <c r="J52" s="156"/>
      <c r="K52" s="156"/>
      <c r="L52" s="157"/>
    </row>
    <row r="53" spans="2:16" s="2" customFormat="1" ht="20.25" customHeight="1" x14ac:dyDescent="0.15">
      <c r="B53" s="48" t="s">
        <v>6</v>
      </c>
      <c r="C53" s="74">
        <v>45971</v>
      </c>
      <c r="D53" s="368" t="s">
        <v>141</v>
      </c>
      <c r="E53" s="354" t="s">
        <v>141</v>
      </c>
      <c r="F53" s="354" t="s">
        <v>141</v>
      </c>
      <c r="G53" s="15" t="s">
        <v>146</v>
      </c>
      <c r="H53" s="15" t="s">
        <v>146</v>
      </c>
      <c r="I53" s="15" t="s">
        <v>146</v>
      </c>
      <c r="J53" s="23"/>
      <c r="K53" s="376"/>
      <c r="L53" s="377"/>
    </row>
    <row r="54" spans="2:16" s="2" customFormat="1" ht="20.25" customHeight="1" x14ac:dyDescent="0.15">
      <c r="B54" s="48" t="s">
        <v>10</v>
      </c>
      <c r="C54" s="74">
        <v>45972</v>
      </c>
      <c r="D54" s="378" t="s">
        <v>146</v>
      </c>
      <c r="E54" s="15" t="s">
        <v>146</v>
      </c>
      <c r="F54" s="15" t="s">
        <v>146</v>
      </c>
      <c r="G54" s="356" t="s">
        <v>143</v>
      </c>
      <c r="H54" s="356" t="s">
        <v>143</v>
      </c>
      <c r="I54" s="356" t="s">
        <v>143</v>
      </c>
      <c r="J54" s="23"/>
      <c r="K54" s="376"/>
      <c r="L54" s="377"/>
    </row>
    <row r="55" spans="2:16" s="2" customFormat="1" ht="20.25" customHeight="1" x14ac:dyDescent="0.15">
      <c r="B55" s="48" t="s">
        <v>12</v>
      </c>
      <c r="C55" s="75">
        <v>45973</v>
      </c>
      <c r="D55" s="368" t="s">
        <v>141</v>
      </c>
      <c r="E55" s="354" t="s">
        <v>141</v>
      </c>
      <c r="F55" s="354" t="s">
        <v>141</v>
      </c>
      <c r="G55" s="15" t="s">
        <v>146</v>
      </c>
      <c r="H55" s="15" t="s">
        <v>146</v>
      </c>
      <c r="I55" s="15" t="s">
        <v>146</v>
      </c>
      <c r="J55" s="16"/>
      <c r="K55" s="16"/>
      <c r="L55" s="18"/>
    </row>
    <row r="56" spans="2:16" s="2" customFormat="1" ht="20.25" customHeight="1" x14ac:dyDescent="0.15">
      <c r="B56" s="48" t="s">
        <v>13</v>
      </c>
      <c r="C56" s="74">
        <v>45974</v>
      </c>
      <c r="D56" s="378" t="s">
        <v>146</v>
      </c>
      <c r="E56" s="15" t="s">
        <v>146</v>
      </c>
      <c r="F56" s="15" t="s">
        <v>146</v>
      </c>
      <c r="G56" s="356" t="s">
        <v>143</v>
      </c>
      <c r="H56" s="356" t="s">
        <v>143</v>
      </c>
      <c r="I56" s="356" t="s">
        <v>143</v>
      </c>
      <c r="J56" s="16"/>
      <c r="K56" s="16"/>
      <c r="L56" s="18"/>
    </row>
    <row r="57" spans="2:16" s="2" customFormat="1" ht="20.25" customHeight="1" x14ac:dyDescent="0.15">
      <c r="B57" s="48" t="s">
        <v>14</v>
      </c>
      <c r="C57" s="74">
        <v>45975</v>
      </c>
      <c r="D57" s="368" t="s">
        <v>141</v>
      </c>
      <c r="E57" s="354" t="s">
        <v>141</v>
      </c>
      <c r="F57" s="354" t="s">
        <v>141</v>
      </c>
      <c r="G57" s="15" t="s">
        <v>146</v>
      </c>
      <c r="H57" s="15" t="s">
        <v>146</v>
      </c>
      <c r="I57" s="15" t="s">
        <v>146</v>
      </c>
      <c r="J57" s="16"/>
      <c r="K57" s="16"/>
      <c r="L57" s="18"/>
    </row>
    <row r="58" spans="2:16" s="2" customFormat="1" ht="20.25" customHeight="1" x14ac:dyDescent="0.15">
      <c r="B58" s="20" t="s">
        <v>15</v>
      </c>
      <c r="C58" s="34">
        <v>45976</v>
      </c>
      <c r="D58" s="155"/>
      <c r="E58" s="156"/>
      <c r="F58" s="156"/>
      <c r="G58" s="156"/>
      <c r="H58" s="156"/>
      <c r="I58" s="156"/>
      <c r="J58" s="156"/>
      <c r="K58" s="156"/>
      <c r="L58" s="157"/>
    </row>
    <row r="59" spans="2:16" s="2" customFormat="1" ht="20.25" customHeight="1" x14ac:dyDescent="0.15">
      <c r="B59" s="20" t="s">
        <v>17</v>
      </c>
      <c r="C59" s="21">
        <v>45977</v>
      </c>
      <c r="D59" s="155"/>
      <c r="E59" s="156"/>
      <c r="F59" s="156"/>
      <c r="G59" s="156"/>
      <c r="H59" s="156"/>
      <c r="I59" s="156"/>
      <c r="J59" s="156"/>
      <c r="K59" s="156"/>
      <c r="L59" s="157"/>
    </row>
    <row r="60" spans="2:16" s="2" customFormat="1" ht="20.25" customHeight="1" x14ac:dyDescent="0.15">
      <c r="B60" s="48" t="s">
        <v>6</v>
      </c>
      <c r="C60" s="74">
        <v>45978</v>
      </c>
      <c r="D60" s="177" t="s">
        <v>18</v>
      </c>
      <c r="E60" s="178"/>
      <c r="F60" s="178"/>
      <c r="G60" s="178"/>
      <c r="H60" s="178"/>
      <c r="I60" s="178"/>
      <c r="J60" s="178"/>
      <c r="K60" s="178"/>
      <c r="L60" s="179"/>
    </row>
    <row r="61" spans="2:16" s="2" customFormat="1" ht="20.25" customHeight="1" x14ac:dyDescent="0.15">
      <c r="B61" s="48" t="s">
        <v>10</v>
      </c>
      <c r="C61" s="75">
        <v>45979</v>
      </c>
      <c r="D61" s="177"/>
      <c r="E61" s="178"/>
      <c r="F61" s="178"/>
      <c r="G61" s="178"/>
      <c r="H61" s="178"/>
      <c r="I61" s="178"/>
      <c r="J61" s="178"/>
      <c r="K61" s="178"/>
      <c r="L61" s="179"/>
    </row>
    <row r="62" spans="2:16" s="2" customFormat="1" ht="20.25" customHeight="1" x14ac:dyDescent="0.15">
      <c r="B62" s="48" t="s">
        <v>12</v>
      </c>
      <c r="C62" s="74">
        <v>45980</v>
      </c>
      <c r="D62" s="177"/>
      <c r="E62" s="178"/>
      <c r="F62" s="178"/>
      <c r="G62" s="178"/>
      <c r="H62" s="178"/>
      <c r="I62" s="178"/>
      <c r="J62" s="178"/>
      <c r="K62" s="178"/>
      <c r="L62" s="179"/>
      <c r="M62" s="285"/>
      <c r="N62" s="285"/>
      <c r="O62" s="285"/>
      <c r="P62" s="285"/>
    </row>
    <row r="63" spans="2:16" s="2" customFormat="1" ht="20.25" customHeight="1" x14ac:dyDescent="0.15">
      <c r="B63" s="48" t="s">
        <v>13</v>
      </c>
      <c r="C63" s="74">
        <v>45981</v>
      </c>
      <c r="D63" s="177"/>
      <c r="E63" s="178"/>
      <c r="F63" s="178"/>
      <c r="G63" s="178"/>
      <c r="H63" s="178"/>
      <c r="I63" s="178"/>
      <c r="J63" s="178"/>
      <c r="K63" s="178"/>
      <c r="L63" s="179"/>
      <c r="M63" s="285"/>
      <c r="N63" s="285"/>
      <c r="O63" s="285"/>
      <c r="P63" s="285"/>
    </row>
    <row r="64" spans="2:16" s="2" customFormat="1" ht="20.25" customHeight="1" x14ac:dyDescent="0.15">
      <c r="B64" s="48" t="s">
        <v>14</v>
      </c>
      <c r="C64" s="75">
        <v>45982</v>
      </c>
      <c r="D64" s="177"/>
      <c r="E64" s="178"/>
      <c r="F64" s="178"/>
      <c r="G64" s="178"/>
      <c r="H64" s="178"/>
      <c r="I64" s="178"/>
      <c r="J64" s="178"/>
      <c r="K64" s="178"/>
      <c r="L64" s="179"/>
      <c r="M64" s="285"/>
      <c r="N64" s="285"/>
      <c r="O64" s="285"/>
      <c r="P64" s="285"/>
    </row>
    <row r="65" spans="2:16" s="2" customFormat="1" ht="20.25" customHeight="1" x14ac:dyDescent="0.15">
      <c r="B65" s="20" t="s">
        <v>15</v>
      </c>
      <c r="C65" s="21">
        <v>45983</v>
      </c>
      <c r="D65" s="155"/>
      <c r="E65" s="156"/>
      <c r="F65" s="156"/>
      <c r="G65" s="156"/>
      <c r="H65" s="156"/>
      <c r="I65" s="156"/>
      <c r="J65" s="156"/>
      <c r="K65" s="156"/>
      <c r="L65" s="157"/>
      <c r="M65" s="285"/>
      <c r="N65" s="285"/>
      <c r="O65" s="285"/>
      <c r="P65" s="285"/>
    </row>
    <row r="66" spans="2:16" s="2" customFormat="1" ht="20.25" customHeight="1" x14ac:dyDescent="0.15">
      <c r="B66" s="20" t="s">
        <v>17</v>
      </c>
      <c r="C66" s="21">
        <v>45984</v>
      </c>
      <c r="D66" s="155"/>
      <c r="E66" s="156"/>
      <c r="F66" s="156"/>
      <c r="G66" s="156"/>
      <c r="H66" s="156"/>
      <c r="I66" s="156"/>
      <c r="J66" s="156"/>
      <c r="K66" s="156"/>
      <c r="L66" s="157"/>
      <c r="M66" s="285"/>
      <c r="N66" s="285"/>
      <c r="O66" s="285"/>
      <c r="P66" s="285"/>
    </row>
    <row r="67" spans="2:16" s="2" customFormat="1" ht="20.25" customHeight="1" x14ac:dyDescent="0.15">
      <c r="B67" s="48" t="s">
        <v>6</v>
      </c>
      <c r="C67" s="75">
        <v>45985</v>
      </c>
      <c r="D67" s="368" t="s">
        <v>141</v>
      </c>
      <c r="E67" s="354" t="s">
        <v>141</v>
      </c>
      <c r="F67" s="15" t="s">
        <v>146</v>
      </c>
      <c r="G67" s="15" t="s">
        <v>146</v>
      </c>
      <c r="H67" s="357" t="s">
        <v>147</v>
      </c>
      <c r="I67" s="357" t="s">
        <v>147</v>
      </c>
      <c r="J67" s="376"/>
      <c r="K67" s="376"/>
      <c r="L67" s="377"/>
      <c r="M67" s="285"/>
      <c r="N67" s="285"/>
      <c r="O67" s="285"/>
      <c r="P67" s="285"/>
    </row>
    <row r="68" spans="2:16" s="2" customFormat="1" ht="20.25" customHeight="1" x14ac:dyDescent="0.15">
      <c r="B68" s="48" t="s">
        <v>10</v>
      </c>
      <c r="C68" s="74">
        <v>45986</v>
      </c>
      <c r="D68" s="378" t="s">
        <v>146</v>
      </c>
      <c r="E68" s="15" t="s">
        <v>146</v>
      </c>
      <c r="F68" s="15" t="s">
        <v>146</v>
      </c>
      <c r="G68" s="357" t="s">
        <v>147</v>
      </c>
      <c r="H68" s="357" t="s">
        <v>147</v>
      </c>
      <c r="I68" s="357" t="s">
        <v>147</v>
      </c>
      <c r="J68" s="16"/>
      <c r="K68" s="355" t="s">
        <v>145</v>
      </c>
      <c r="L68" s="379" t="s">
        <v>145</v>
      </c>
      <c r="M68" s="285"/>
      <c r="N68" s="285"/>
      <c r="O68" s="285"/>
      <c r="P68" s="285"/>
    </row>
    <row r="69" spans="2:16" s="2" customFormat="1" ht="20.25" customHeight="1" x14ac:dyDescent="0.15">
      <c r="B69" s="48" t="s">
        <v>12</v>
      </c>
      <c r="C69" s="74">
        <v>45987</v>
      </c>
      <c r="D69" s="380" t="s">
        <v>148</v>
      </c>
      <c r="E69" s="17" t="s">
        <v>148</v>
      </c>
      <c r="F69" s="17" t="s">
        <v>148</v>
      </c>
      <c r="G69" s="15" t="s">
        <v>146</v>
      </c>
      <c r="H69" s="15" t="s">
        <v>146</v>
      </c>
      <c r="I69" s="15" t="s">
        <v>146</v>
      </c>
      <c r="J69" s="16"/>
      <c r="K69" s="357" t="s">
        <v>147</v>
      </c>
      <c r="L69" s="381" t="s">
        <v>147</v>
      </c>
      <c r="M69" s="285"/>
      <c r="N69" s="285"/>
      <c r="O69" s="285"/>
      <c r="P69" s="285"/>
    </row>
    <row r="70" spans="2:16" s="2" customFormat="1" ht="20.25" customHeight="1" x14ac:dyDescent="0.15">
      <c r="B70" s="48" t="s">
        <v>13</v>
      </c>
      <c r="C70" s="75">
        <v>45988</v>
      </c>
      <c r="D70" s="380" t="s">
        <v>148</v>
      </c>
      <c r="E70" s="17" t="s">
        <v>148</v>
      </c>
      <c r="F70" s="17" t="s">
        <v>148</v>
      </c>
      <c r="G70" s="15" t="s">
        <v>146</v>
      </c>
      <c r="H70" s="15" t="s">
        <v>146</v>
      </c>
      <c r="I70" s="15" t="s">
        <v>146</v>
      </c>
      <c r="J70" s="16"/>
      <c r="K70" s="355" t="s">
        <v>145</v>
      </c>
      <c r="L70" s="379" t="s">
        <v>145</v>
      </c>
      <c r="M70" s="285"/>
      <c r="N70" s="285"/>
      <c r="O70" s="285"/>
      <c r="P70" s="285"/>
    </row>
    <row r="71" spans="2:16" s="2" customFormat="1" ht="20.25" customHeight="1" x14ac:dyDescent="0.15">
      <c r="B71" s="48" t="s">
        <v>14</v>
      </c>
      <c r="C71" s="74">
        <v>45989</v>
      </c>
      <c r="D71" s="380" t="s">
        <v>148</v>
      </c>
      <c r="E71" s="17" t="s">
        <v>148</v>
      </c>
      <c r="F71" s="15" t="s">
        <v>146</v>
      </c>
      <c r="G71" s="15" t="s">
        <v>146</v>
      </c>
      <c r="H71" s="15" t="s">
        <v>146</v>
      </c>
      <c r="I71" s="376"/>
      <c r="J71" s="355" t="s">
        <v>145</v>
      </c>
      <c r="K71" s="355" t="s">
        <v>145</v>
      </c>
      <c r="L71" s="379" t="s">
        <v>145</v>
      </c>
      <c r="M71" s="285"/>
      <c r="N71" s="285"/>
      <c r="O71" s="285"/>
      <c r="P71" s="285"/>
    </row>
    <row r="72" spans="2:16" s="2" customFormat="1" ht="20.25" customHeight="1" x14ac:dyDescent="0.15">
      <c r="B72" s="20" t="s">
        <v>15</v>
      </c>
      <c r="C72" s="21">
        <v>45990</v>
      </c>
      <c r="D72" s="155"/>
      <c r="E72" s="156"/>
      <c r="F72" s="156"/>
      <c r="G72" s="156"/>
      <c r="H72" s="156"/>
      <c r="I72" s="156"/>
      <c r="J72" s="156"/>
      <c r="K72" s="156"/>
      <c r="L72" s="157"/>
      <c r="M72" s="285"/>
      <c r="N72" s="285"/>
      <c r="O72" s="285"/>
      <c r="P72" s="285"/>
    </row>
    <row r="73" spans="2:16" s="2" customFormat="1" ht="20.25" customHeight="1" x14ac:dyDescent="0.15">
      <c r="B73" s="20" t="s">
        <v>17</v>
      </c>
      <c r="C73" s="34">
        <v>45991</v>
      </c>
      <c r="D73" s="155"/>
      <c r="E73" s="156"/>
      <c r="F73" s="156"/>
      <c r="G73" s="156"/>
      <c r="H73" s="156"/>
      <c r="I73" s="156"/>
      <c r="J73" s="156"/>
      <c r="K73" s="156"/>
      <c r="L73" s="157"/>
      <c r="M73" s="285"/>
      <c r="N73" s="285"/>
      <c r="O73" s="285"/>
      <c r="P73" s="285"/>
    </row>
    <row r="74" spans="2:16" s="2" customFormat="1" ht="20.25" customHeight="1" x14ac:dyDescent="0.15">
      <c r="B74" s="48" t="s">
        <v>6</v>
      </c>
      <c r="C74" s="74">
        <v>45992</v>
      </c>
      <c r="D74" s="177" t="s">
        <v>18</v>
      </c>
      <c r="E74" s="178"/>
      <c r="F74" s="178"/>
      <c r="G74" s="178"/>
      <c r="H74" s="178"/>
      <c r="I74" s="178"/>
      <c r="J74" s="178"/>
      <c r="K74" s="178"/>
      <c r="L74" s="179"/>
      <c r="M74" s="285"/>
      <c r="N74" s="285"/>
      <c r="O74" s="285"/>
      <c r="P74" s="285"/>
    </row>
    <row r="75" spans="2:16" s="2" customFormat="1" ht="20.25" customHeight="1" x14ac:dyDescent="0.15">
      <c r="B75" s="48" t="s">
        <v>10</v>
      </c>
      <c r="C75" s="74">
        <v>45993</v>
      </c>
      <c r="D75" s="177"/>
      <c r="E75" s="178"/>
      <c r="F75" s="178"/>
      <c r="G75" s="178"/>
      <c r="H75" s="178"/>
      <c r="I75" s="178"/>
      <c r="J75" s="178"/>
      <c r="K75" s="178"/>
      <c r="L75" s="179"/>
      <c r="M75" s="285"/>
      <c r="N75" s="285"/>
      <c r="O75" s="285"/>
      <c r="P75" s="285"/>
    </row>
    <row r="76" spans="2:16" s="2" customFormat="1" ht="20.25" customHeight="1" x14ac:dyDescent="0.15">
      <c r="B76" s="48" t="s">
        <v>12</v>
      </c>
      <c r="C76" s="75">
        <v>45994</v>
      </c>
      <c r="D76" s="177"/>
      <c r="E76" s="178"/>
      <c r="F76" s="178"/>
      <c r="G76" s="178"/>
      <c r="H76" s="178"/>
      <c r="I76" s="178"/>
      <c r="J76" s="178"/>
      <c r="K76" s="178"/>
      <c r="L76" s="179"/>
      <c r="M76" s="285"/>
      <c r="N76" s="285"/>
      <c r="O76" s="285"/>
      <c r="P76" s="285"/>
    </row>
    <row r="77" spans="2:16" s="2" customFormat="1" ht="20.25" customHeight="1" x14ac:dyDescent="0.15">
      <c r="B77" s="48" t="s">
        <v>13</v>
      </c>
      <c r="C77" s="74">
        <v>45995</v>
      </c>
      <c r="D77" s="177"/>
      <c r="E77" s="178"/>
      <c r="F77" s="178"/>
      <c r="G77" s="178"/>
      <c r="H77" s="178"/>
      <c r="I77" s="178"/>
      <c r="J77" s="178"/>
      <c r="K77" s="178"/>
      <c r="L77" s="179"/>
      <c r="M77" s="285"/>
      <c r="N77" s="285"/>
      <c r="O77" s="285"/>
      <c r="P77" s="285"/>
    </row>
    <row r="78" spans="2:16" s="2" customFormat="1" ht="20.25" customHeight="1" x14ac:dyDescent="0.15">
      <c r="B78" s="48" t="s">
        <v>14</v>
      </c>
      <c r="C78" s="74">
        <v>45996</v>
      </c>
      <c r="D78" s="177"/>
      <c r="E78" s="178"/>
      <c r="F78" s="178"/>
      <c r="G78" s="178"/>
      <c r="H78" s="178"/>
      <c r="I78" s="178"/>
      <c r="J78" s="178"/>
      <c r="K78" s="178"/>
      <c r="L78" s="179"/>
      <c r="M78" s="285"/>
      <c r="N78" s="285"/>
      <c r="O78" s="285"/>
      <c r="P78" s="285"/>
    </row>
    <row r="79" spans="2:16" s="2" customFormat="1" ht="20.25" customHeight="1" x14ac:dyDescent="0.15">
      <c r="B79" s="20" t="s">
        <v>15</v>
      </c>
      <c r="C79" s="34">
        <v>45997</v>
      </c>
      <c r="D79" s="155"/>
      <c r="E79" s="156"/>
      <c r="F79" s="156"/>
      <c r="G79" s="156"/>
      <c r="H79" s="156"/>
      <c r="I79" s="156"/>
      <c r="J79" s="156"/>
      <c r="K79" s="156"/>
      <c r="L79" s="157"/>
      <c r="M79" s="285"/>
      <c r="N79" s="285"/>
      <c r="O79" s="285"/>
      <c r="P79" s="285"/>
    </row>
    <row r="80" spans="2:16" s="2" customFormat="1" ht="20.25" customHeight="1" x14ac:dyDescent="0.15">
      <c r="B80" s="20" t="s">
        <v>17</v>
      </c>
      <c r="C80" s="21">
        <v>45998</v>
      </c>
      <c r="D80" s="155"/>
      <c r="E80" s="156"/>
      <c r="F80" s="156"/>
      <c r="G80" s="156"/>
      <c r="H80" s="156"/>
      <c r="I80" s="156"/>
      <c r="J80" s="156"/>
      <c r="K80" s="156"/>
      <c r="L80" s="157"/>
      <c r="M80" s="285"/>
      <c r="N80" s="285"/>
      <c r="O80" s="285"/>
      <c r="P80" s="285"/>
    </row>
    <row r="81" spans="2:16" s="2" customFormat="1" ht="20.25" customHeight="1" x14ac:dyDescent="0.15">
      <c r="B81" s="20" t="s">
        <v>6</v>
      </c>
      <c r="C81" s="21">
        <v>45999</v>
      </c>
      <c r="D81" s="155"/>
      <c r="E81" s="156"/>
      <c r="F81" s="156"/>
      <c r="G81" s="156"/>
      <c r="H81" s="156"/>
      <c r="I81" s="156"/>
      <c r="J81" s="156"/>
      <c r="K81" s="156"/>
      <c r="L81" s="157"/>
      <c r="M81" s="256"/>
      <c r="N81" s="256"/>
      <c r="O81" s="256"/>
      <c r="P81" s="256"/>
    </row>
    <row r="82" spans="2:16" s="2" customFormat="1" ht="20.25" customHeight="1" x14ac:dyDescent="0.15">
      <c r="B82" s="48" t="s">
        <v>10</v>
      </c>
      <c r="C82" s="75">
        <v>46000</v>
      </c>
      <c r="D82" s="368" t="s">
        <v>141</v>
      </c>
      <c r="E82" s="354" t="s">
        <v>141</v>
      </c>
      <c r="F82" s="15" t="s">
        <v>146</v>
      </c>
      <c r="G82" s="15" t="s">
        <v>146</v>
      </c>
      <c r="H82" s="357" t="s">
        <v>147</v>
      </c>
      <c r="I82" s="357" t="s">
        <v>147</v>
      </c>
      <c r="J82" s="374"/>
      <c r="K82" s="372"/>
      <c r="L82" s="373"/>
      <c r="M82" s="256"/>
      <c r="N82" s="256"/>
      <c r="O82" s="256"/>
      <c r="P82" s="256"/>
    </row>
    <row r="83" spans="2:16" s="2" customFormat="1" ht="20.25" customHeight="1" x14ac:dyDescent="0.15">
      <c r="B83" s="48" t="s">
        <v>12</v>
      </c>
      <c r="C83" s="74">
        <v>46001</v>
      </c>
      <c r="D83" s="380" t="s">
        <v>148</v>
      </c>
      <c r="E83" s="17" t="s">
        <v>148</v>
      </c>
      <c r="F83" s="357" t="s">
        <v>147</v>
      </c>
      <c r="G83" s="357" t="s">
        <v>147</v>
      </c>
      <c r="H83" s="357" t="s">
        <v>147</v>
      </c>
      <c r="I83" s="376"/>
      <c r="J83" s="372"/>
      <c r="K83" s="372"/>
      <c r="L83" s="373"/>
      <c r="M83" s="285"/>
      <c r="N83" s="285"/>
      <c r="O83" s="285"/>
      <c r="P83" s="285"/>
    </row>
    <row r="84" spans="2:16" s="2" customFormat="1" ht="20.25" customHeight="1" x14ac:dyDescent="0.15">
      <c r="B84" s="48" t="s">
        <v>13</v>
      </c>
      <c r="C84" s="74">
        <v>46002</v>
      </c>
      <c r="D84" s="380" t="s">
        <v>148</v>
      </c>
      <c r="E84" s="17" t="s">
        <v>148</v>
      </c>
      <c r="F84" s="15" t="s">
        <v>146</v>
      </c>
      <c r="G84" s="15" t="s">
        <v>146</v>
      </c>
      <c r="H84" s="15" t="s">
        <v>146</v>
      </c>
      <c r="I84" s="376"/>
      <c r="J84" s="23"/>
      <c r="K84" s="357" t="s">
        <v>147</v>
      </c>
      <c r="L84" s="381" t="s">
        <v>147</v>
      </c>
      <c r="M84" s="285"/>
      <c r="N84" s="285"/>
      <c r="O84" s="285"/>
      <c r="P84" s="285"/>
    </row>
    <row r="85" spans="2:16" s="2" customFormat="1" ht="20.25" customHeight="1" x14ac:dyDescent="0.15">
      <c r="B85" s="48" t="s">
        <v>14</v>
      </c>
      <c r="C85" s="75">
        <v>46003</v>
      </c>
      <c r="D85" s="380" t="s">
        <v>148</v>
      </c>
      <c r="E85" s="17" t="s">
        <v>148</v>
      </c>
      <c r="F85" s="15" t="s">
        <v>146</v>
      </c>
      <c r="G85" s="15" t="s">
        <v>146</v>
      </c>
      <c r="H85" s="15" t="s">
        <v>146</v>
      </c>
      <c r="I85" s="376"/>
      <c r="J85" s="23"/>
      <c r="K85" s="372"/>
      <c r="L85" s="373"/>
      <c r="M85" s="285"/>
      <c r="N85" s="285"/>
      <c r="O85" s="285"/>
      <c r="P85" s="285"/>
    </row>
    <row r="86" spans="2:16" s="2" customFormat="1" ht="20.25" customHeight="1" x14ac:dyDescent="0.15">
      <c r="B86" s="20" t="s">
        <v>15</v>
      </c>
      <c r="C86" s="52">
        <v>46004</v>
      </c>
      <c r="D86" s="382"/>
      <c r="E86" s="383"/>
      <c r="F86" s="383"/>
      <c r="G86" s="383"/>
      <c r="H86" s="383"/>
      <c r="I86" s="383"/>
      <c r="J86" s="383"/>
      <c r="K86" s="172"/>
      <c r="L86" s="173"/>
      <c r="M86" s="285"/>
      <c r="N86" s="285"/>
      <c r="O86" s="285"/>
      <c r="P86" s="285"/>
    </row>
    <row r="87" spans="2:16" s="2" customFormat="1" ht="20.25" customHeight="1" thickBot="1" x14ac:dyDescent="0.2">
      <c r="B87" s="62" t="s">
        <v>17</v>
      </c>
      <c r="C87" s="63">
        <v>46005</v>
      </c>
      <c r="D87" s="171"/>
      <c r="E87" s="172"/>
      <c r="F87" s="172"/>
      <c r="G87" s="172"/>
      <c r="H87" s="172"/>
      <c r="I87" s="172"/>
      <c r="J87" s="172"/>
      <c r="K87" s="172"/>
      <c r="L87" s="173"/>
      <c r="M87" s="285"/>
      <c r="N87" s="285"/>
      <c r="O87" s="285"/>
      <c r="P87" s="285"/>
    </row>
    <row r="88" spans="2:16" s="2" customFormat="1" ht="20.25" customHeight="1" x14ac:dyDescent="0.15">
      <c r="B88" s="165" t="s">
        <v>51</v>
      </c>
      <c r="C88" s="166"/>
      <c r="D88" s="166"/>
      <c r="E88" s="166"/>
      <c r="F88" s="166"/>
      <c r="G88" s="166"/>
      <c r="H88" s="166"/>
      <c r="I88" s="166"/>
      <c r="J88" s="166"/>
      <c r="K88" s="166"/>
      <c r="L88" s="167"/>
      <c r="M88" s="285"/>
      <c r="N88" s="285"/>
    </row>
    <row r="89" spans="2:16" s="2" customFormat="1" ht="20.25" customHeight="1" thickBot="1" x14ac:dyDescent="0.2">
      <c r="B89" s="168"/>
      <c r="C89" s="169"/>
      <c r="D89" s="169"/>
      <c r="E89" s="169"/>
      <c r="F89" s="169"/>
      <c r="G89" s="169"/>
      <c r="H89" s="169"/>
      <c r="I89" s="169"/>
      <c r="J89" s="169"/>
      <c r="K89" s="169"/>
      <c r="L89" s="170"/>
    </row>
    <row r="90" spans="2:16" s="2" customFormat="1" ht="20.25" customHeight="1" x14ac:dyDescent="0.15">
      <c r="B90" s="6" t="s">
        <v>12</v>
      </c>
      <c r="C90" s="7">
        <v>46029</v>
      </c>
      <c r="D90" s="151" t="s">
        <v>18</v>
      </c>
      <c r="E90" s="152"/>
      <c r="F90" s="152"/>
      <c r="G90" s="152"/>
      <c r="H90" s="152"/>
      <c r="I90" s="152"/>
      <c r="J90" s="152"/>
      <c r="K90" s="152"/>
      <c r="L90" s="193"/>
    </row>
    <row r="91" spans="2:16" s="2" customFormat="1" ht="20.25" customHeight="1" x14ac:dyDescent="0.15">
      <c r="B91" s="6" t="s">
        <v>13</v>
      </c>
      <c r="C91" s="7">
        <v>46030</v>
      </c>
      <c r="D91" s="153"/>
      <c r="E91" s="154"/>
      <c r="F91" s="154"/>
      <c r="G91" s="154"/>
      <c r="H91" s="154"/>
      <c r="I91" s="154"/>
      <c r="J91" s="154"/>
      <c r="K91" s="154"/>
      <c r="L91" s="161"/>
    </row>
    <row r="92" spans="2:16" s="2" customFormat="1" ht="20.25" customHeight="1" x14ac:dyDescent="0.15">
      <c r="B92" s="6" t="s">
        <v>14</v>
      </c>
      <c r="C92" s="7">
        <v>46031</v>
      </c>
      <c r="D92" s="162"/>
      <c r="E92" s="163"/>
      <c r="F92" s="163"/>
      <c r="G92" s="163"/>
      <c r="H92" s="163"/>
      <c r="I92" s="163"/>
      <c r="J92" s="163"/>
      <c r="K92" s="163"/>
      <c r="L92" s="164"/>
    </row>
    <row r="93" spans="2:16" s="2" customFormat="1" ht="20.25" customHeight="1" x14ac:dyDescent="0.15">
      <c r="B93" s="35" t="s">
        <v>15</v>
      </c>
      <c r="C93" s="34">
        <v>46032</v>
      </c>
      <c r="D93" s="155"/>
      <c r="E93" s="156"/>
      <c r="F93" s="156"/>
      <c r="G93" s="156"/>
      <c r="H93" s="156"/>
      <c r="I93" s="156"/>
      <c r="J93" s="156"/>
      <c r="K93" s="156"/>
      <c r="L93" s="157"/>
    </row>
    <row r="94" spans="2:16" s="2" customFormat="1" ht="20.25" customHeight="1" x14ac:dyDescent="0.15">
      <c r="B94" s="35" t="s">
        <v>17</v>
      </c>
      <c r="C94" s="34">
        <v>46033</v>
      </c>
      <c r="D94" s="155"/>
      <c r="E94" s="156"/>
      <c r="F94" s="156"/>
      <c r="G94" s="156"/>
      <c r="H94" s="156"/>
      <c r="I94" s="156"/>
      <c r="J94" s="156"/>
      <c r="K94" s="156"/>
      <c r="L94" s="157"/>
    </row>
    <row r="95" spans="2:16" s="2" customFormat="1" ht="20.25" customHeight="1" x14ac:dyDescent="0.15">
      <c r="B95" s="6" t="s">
        <v>6</v>
      </c>
      <c r="C95" s="7">
        <v>46034</v>
      </c>
      <c r="D95" s="158" t="s">
        <v>18</v>
      </c>
      <c r="E95" s="159"/>
      <c r="F95" s="159"/>
      <c r="G95" s="159"/>
      <c r="H95" s="159"/>
      <c r="I95" s="159"/>
      <c r="J95" s="159"/>
      <c r="K95" s="159"/>
      <c r="L95" s="160"/>
    </row>
    <row r="96" spans="2:16" s="2" customFormat="1" ht="20.25" customHeight="1" x14ac:dyDescent="0.15">
      <c r="B96" s="6" t="s">
        <v>10</v>
      </c>
      <c r="C96" s="7">
        <v>46035</v>
      </c>
      <c r="D96" s="153"/>
      <c r="E96" s="154"/>
      <c r="F96" s="154"/>
      <c r="G96" s="154"/>
      <c r="H96" s="154"/>
      <c r="I96" s="154"/>
      <c r="J96" s="154"/>
      <c r="K96" s="154"/>
      <c r="L96" s="161"/>
    </row>
    <row r="97" spans="2:12" s="2" customFormat="1" ht="20.25" customHeight="1" x14ac:dyDescent="0.15">
      <c r="B97" s="6" t="s">
        <v>12</v>
      </c>
      <c r="C97" s="7">
        <v>46036</v>
      </c>
      <c r="D97" s="153"/>
      <c r="E97" s="154"/>
      <c r="F97" s="154"/>
      <c r="G97" s="154"/>
      <c r="H97" s="154"/>
      <c r="I97" s="154"/>
      <c r="J97" s="154"/>
      <c r="K97" s="154"/>
      <c r="L97" s="161"/>
    </row>
    <row r="98" spans="2:12" s="2" customFormat="1" ht="20.25" customHeight="1" x14ac:dyDescent="0.15">
      <c r="B98" s="6" t="s">
        <v>13</v>
      </c>
      <c r="C98" s="7">
        <v>46037</v>
      </c>
      <c r="D98" s="153"/>
      <c r="E98" s="154"/>
      <c r="F98" s="154"/>
      <c r="G98" s="154"/>
      <c r="H98" s="154"/>
      <c r="I98" s="154"/>
      <c r="J98" s="154"/>
      <c r="K98" s="154"/>
      <c r="L98" s="161"/>
    </row>
    <row r="99" spans="2:12" s="2" customFormat="1" ht="20.25" customHeight="1" thickBot="1" x14ac:dyDescent="0.2">
      <c r="B99" s="297" t="s">
        <v>14</v>
      </c>
      <c r="C99" s="7">
        <v>46038</v>
      </c>
      <c r="D99" s="153"/>
      <c r="E99" s="154"/>
      <c r="F99" s="154"/>
      <c r="G99" s="154"/>
      <c r="H99" s="154"/>
      <c r="I99" s="154"/>
      <c r="J99" s="154"/>
      <c r="K99" s="154"/>
      <c r="L99" s="161"/>
    </row>
    <row r="100" spans="2:12" s="2" customFormat="1" ht="20.25" customHeight="1" x14ac:dyDescent="0.15">
      <c r="B100" s="165" t="s">
        <v>54</v>
      </c>
      <c r="C100" s="166"/>
      <c r="D100" s="166"/>
      <c r="E100" s="166"/>
      <c r="F100" s="166"/>
      <c r="G100" s="166"/>
      <c r="H100" s="166"/>
      <c r="I100" s="166"/>
      <c r="J100" s="166"/>
      <c r="K100" s="166"/>
      <c r="L100" s="167"/>
    </row>
    <row r="101" spans="2:12" s="2" customFormat="1" ht="20.25" customHeight="1" thickBot="1" x14ac:dyDescent="0.2">
      <c r="B101" s="168"/>
      <c r="C101" s="169"/>
      <c r="D101" s="169"/>
      <c r="E101" s="169"/>
      <c r="F101" s="169"/>
      <c r="G101" s="169"/>
      <c r="H101" s="169"/>
      <c r="I101" s="169"/>
      <c r="J101" s="169"/>
      <c r="K101" s="169"/>
      <c r="L101" s="170"/>
    </row>
    <row r="102" spans="2:12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2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2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2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2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2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2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2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2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2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2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2:12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2:12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2:12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2:12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2:12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2:12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2:12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2:12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2:12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2:12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2:12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2:12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2:12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2:12" x14ac:dyDescent="0.2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2:12" x14ac:dyDescent="0.2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2:12" x14ac:dyDescent="0.2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2:12" x14ac:dyDescent="0.2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2:12" x14ac:dyDescent="0.2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2:12" x14ac:dyDescent="0.2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2:12" x14ac:dyDescent="0.2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2:12" x14ac:dyDescent="0.2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2:12" x14ac:dyDescent="0.2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2:12" x14ac:dyDescent="0.2">
      <c r="B929" s="27"/>
      <c r="C929" s="27"/>
      <c r="D929" s="27"/>
      <c r="E929" s="27"/>
      <c r="F929" s="27"/>
      <c r="G929" s="27"/>
      <c r="H929" s="27"/>
      <c r="I929" s="27"/>
      <c r="J929" s="28"/>
      <c r="K929" s="28"/>
      <c r="L929" s="28"/>
    </row>
  </sheetData>
  <mergeCells count="50">
    <mergeCell ref="D93:L93"/>
    <mergeCell ref="D94:L94"/>
    <mergeCell ref="D95:L99"/>
    <mergeCell ref="B100:L101"/>
    <mergeCell ref="D80:L80"/>
    <mergeCell ref="D81:L81"/>
    <mergeCell ref="D86:L86"/>
    <mergeCell ref="D87:L87"/>
    <mergeCell ref="B88:L89"/>
    <mergeCell ref="D90:L92"/>
    <mergeCell ref="D65:L65"/>
    <mergeCell ref="D66:L66"/>
    <mergeCell ref="D72:L72"/>
    <mergeCell ref="D73:L73"/>
    <mergeCell ref="D74:L78"/>
    <mergeCell ref="D79:L79"/>
    <mergeCell ref="D46:L50"/>
    <mergeCell ref="D51:L51"/>
    <mergeCell ref="D52:L52"/>
    <mergeCell ref="D58:L58"/>
    <mergeCell ref="D59:L59"/>
    <mergeCell ref="D60:L64"/>
    <mergeCell ref="D31:L31"/>
    <mergeCell ref="D32:L36"/>
    <mergeCell ref="D37:L37"/>
    <mergeCell ref="D38:L38"/>
    <mergeCell ref="D44:L44"/>
    <mergeCell ref="D45:L45"/>
    <mergeCell ref="D16:L16"/>
    <mergeCell ref="D17:L17"/>
    <mergeCell ref="D18:L22"/>
    <mergeCell ref="D23:L23"/>
    <mergeCell ref="D24:L24"/>
    <mergeCell ref="D30:L30"/>
    <mergeCell ref="B7:C7"/>
    <mergeCell ref="B8:C8"/>
    <mergeCell ref="B9:C9"/>
    <mergeCell ref="B10:C10"/>
    <mergeCell ref="B11:L11"/>
    <mergeCell ref="B12:C12"/>
    <mergeCell ref="B2:L2"/>
    <mergeCell ref="B3:L3"/>
    <mergeCell ref="B4:L4"/>
    <mergeCell ref="B5:L5"/>
    <mergeCell ref="B6:C6"/>
    <mergeCell ref="D6:D7"/>
    <mergeCell ref="E6:G6"/>
    <mergeCell ref="H6:I6"/>
    <mergeCell ref="J6:K6"/>
    <mergeCell ref="L6:L10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20</vt:i4>
      </vt:variant>
    </vt:vector>
  </HeadingPairs>
  <TitlesOfParts>
    <vt:vector size="20" baseType="lpstr">
      <vt:lpstr>2A</vt:lpstr>
      <vt:lpstr>2B</vt:lpstr>
      <vt:lpstr>2C</vt:lpstr>
      <vt:lpstr>2D</vt:lpstr>
      <vt:lpstr>3A</vt:lpstr>
      <vt:lpstr>3B</vt:lpstr>
      <vt:lpstr>3C</vt:lpstr>
      <vt:lpstr>3D</vt:lpstr>
      <vt:lpstr>4A</vt:lpstr>
      <vt:lpstr>4B</vt:lpstr>
      <vt:lpstr>4C</vt:lpstr>
      <vt:lpstr>4D</vt:lpstr>
      <vt:lpstr>5A</vt:lpstr>
      <vt:lpstr>5B</vt:lpstr>
      <vt:lpstr>5C</vt:lpstr>
      <vt:lpstr>5D</vt:lpstr>
      <vt:lpstr>6A</vt:lpstr>
      <vt:lpstr>6B</vt:lpstr>
      <vt:lpstr>6C</vt:lpstr>
      <vt:lpstr>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Daniela Puzzo</cp:lastModifiedBy>
  <dcterms:created xsi:type="dcterms:W3CDTF">2023-08-23T15:54:36Z</dcterms:created>
  <dcterms:modified xsi:type="dcterms:W3CDTF">2026-08-25T09:42:19Z</dcterms:modified>
</cp:coreProperties>
</file>